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bc-my.sharepoint.com/personal/courtney_stallworth_emcbc_doe_gov/Documents/Courtney/SEB-EM CTSS/FINAL RFP/EM CTSS Final RFP- CLEAN/"/>
    </mc:Choice>
  </mc:AlternateContent>
  <xr:revisionPtr revIDLastSave="0" documentId="8_{BC43C4AB-0EF6-4BB7-92A2-3E460DE25097}" xr6:coauthVersionLast="47" xr6:coauthVersionMax="47" xr10:uidLastSave="{00000000-0000-0000-0000-000000000000}"/>
  <bookViews>
    <workbookView xWindow="32445" yWindow="0" windowWidth="21600" windowHeight="11385" firstSheet="2" activeTab="2" xr2:uid="{D7702AEE-2383-4326-BBED-2B767E210ACB}"/>
  </bookViews>
  <sheets>
    <sheet name="Flat File" sheetId="6" r:id="rId1"/>
    <sheet name="Key Personnel" sheetId="5" r:id="rId2"/>
    <sheet name="Total Cos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17" i="1" l="1"/>
  <c r="AJ16" i="1"/>
  <c r="AJ15" i="1"/>
  <c r="AJ14" i="1"/>
  <c r="AJ13" i="1"/>
  <c r="AJ12" i="1"/>
  <c r="AJ11" i="1"/>
  <c r="AJ10" i="1"/>
  <c r="AJ9" i="1"/>
  <c r="AJ19" i="1"/>
  <c r="AJ21" i="1"/>
  <c r="AH21" i="1"/>
  <c r="AB21" i="1"/>
  <c r="V21" i="1"/>
  <c r="P21" i="1"/>
  <c r="I21" i="1"/>
  <c r="AH17" i="1"/>
  <c r="AH16" i="1"/>
  <c r="AH15" i="1"/>
  <c r="AH14" i="1"/>
  <c r="AH13" i="1"/>
  <c r="AH12" i="1"/>
  <c r="AH11" i="1"/>
  <c r="AH10" i="1"/>
  <c r="AF17" i="1"/>
  <c r="AD17" i="1"/>
  <c r="AB17" i="1"/>
  <c r="AB16" i="1"/>
  <c r="AB15" i="1"/>
  <c r="AB14" i="1"/>
  <c r="AB13" i="1"/>
  <c r="AB12" i="1"/>
  <c r="AB11" i="1"/>
  <c r="AB10" i="1"/>
  <c r="Z17" i="1"/>
  <c r="X17" i="1"/>
  <c r="V17" i="1"/>
  <c r="V16" i="1"/>
  <c r="V15" i="1"/>
  <c r="V14" i="1"/>
  <c r="V13" i="1"/>
  <c r="V12" i="1"/>
  <c r="V11" i="1"/>
  <c r="V10" i="1"/>
  <c r="T17" i="1"/>
  <c r="R17" i="1"/>
  <c r="P17" i="1"/>
  <c r="P16" i="1"/>
  <c r="P15" i="1"/>
  <c r="P14" i="1"/>
  <c r="P13" i="1"/>
  <c r="P12" i="1"/>
  <c r="P11" i="1"/>
  <c r="P10" i="1"/>
  <c r="N17" i="1"/>
  <c r="L17" i="1"/>
  <c r="I16" i="1"/>
  <c r="I15" i="1"/>
  <c r="I14" i="1"/>
  <c r="I13" i="1"/>
  <c r="I12" i="1"/>
  <c r="I11" i="1"/>
  <c r="I10" i="1"/>
  <c r="I17" i="1"/>
  <c r="E69" i="1" s="1"/>
  <c r="G17" i="1"/>
  <c r="E17" i="1"/>
  <c r="AF71" i="1"/>
  <c r="AD71" i="1"/>
  <c r="AH71" i="1" s="1"/>
  <c r="AF70" i="1"/>
  <c r="AD70" i="1"/>
  <c r="AF69" i="1"/>
  <c r="AD69" i="1"/>
  <c r="AH69" i="1" s="1"/>
  <c r="AF68" i="1"/>
  <c r="AD68" i="1"/>
  <c r="AF67" i="1"/>
  <c r="AD67" i="1"/>
  <c r="AF66" i="1"/>
  <c r="AD66" i="1"/>
  <c r="AF65" i="1"/>
  <c r="AD65" i="1"/>
  <c r="AH65" i="1" s="1"/>
  <c r="AF64" i="1"/>
  <c r="AD64" i="1"/>
  <c r="AF63" i="1"/>
  <c r="AD63" i="1"/>
  <c r="AF62" i="1"/>
  <c r="AD62" i="1"/>
  <c r="AF61" i="1"/>
  <c r="AD61" i="1"/>
  <c r="AH61" i="1" s="1"/>
  <c r="AF60" i="1"/>
  <c r="AD60" i="1"/>
  <c r="AF59" i="1"/>
  <c r="AD59" i="1"/>
  <c r="AF58" i="1"/>
  <c r="AD58" i="1"/>
  <c r="AF57" i="1"/>
  <c r="AD57" i="1"/>
  <c r="AH57" i="1" s="1"/>
  <c r="AF56" i="1"/>
  <c r="AD56" i="1"/>
  <c r="AF55" i="1"/>
  <c r="AD55" i="1"/>
  <c r="AF54" i="1"/>
  <c r="AD54" i="1"/>
  <c r="AF53" i="1"/>
  <c r="AD53" i="1"/>
  <c r="AH53" i="1" s="1"/>
  <c r="AF52" i="1"/>
  <c r="AD52" i="1"/>
  <c r="AF51" i="1"/>
  <c r="AD51" i="1"/>
  <c r="AF50" i="1"/>
  <c r="AD50" i="1"/>
  <c r="AF49" i="1"/>
  <c r="AD49" i="1"/>
  <c r="AF48" i="1"/>
  <c r="AD48" i="1"/>
  <c r="AF46" i="1"/>
  <c r="AD46" i="1"/>
  <c r="AF45" i="1"/>
  <c r="AD45" i="1"/>
  <c r="AF44" i="1"/>
  <c r="AD44" i="1"/>
  <c r="AH44" i="1" s="1"/>
  <c r="AF43" i="1"/>
  <c r="AD43" i="1"/>
  <c r="AF42" i="1"/>
  <c r="AD42" i="1"/>
  <c r="AH42" i="1" s="1"/>
  <c r="AF41" i="1"/>
  <c r="AD41" i="1"/>
  <c r="AF40" i="1"/>
  <c r="AD40" i="1"/>
  <c r="AH40" i="1" s="1"/>
  <c r="AF39" i="1"/>
  <c r="AD39" i="1"/>
  <c r="AF38" i="1"/>
  <c r="AD38" i="1"/>
  <c r="AF37" i="1"/>
  <c r="AD37" i="1"/>
  <c r="AF36" i="1"/>
  <c r="AD36" i="1"/>
  <c r="AF35" i="1"/>
  <c r="AD35" i="1"/>
  <c r="AF34" i="1"/>
  <c r="AD34" i="1"/>
  <c r="AF33" i="1"/>
  <c r="AD33" i="1"/>
  <c r="AF32" i="1"/>
  <c r="AD32" i="1"/>
  <c r="AF31" i="1"/>
  <c r="AD31" i="1"/>
  <c r="AF30" i="1"/>
  <c r="AD30" i="1"/>
  <c r="Z71" i="1"/>
  <c r="X71" i="1"/>
  <c r="Z70" i="1"/>
  <c r="X70" i="1"/>
  <c r="Z69" i="1"/>
  <c r="X69" i="1"/>
  <c r="Z68" i="1"/>
  <c r="X68" i="1"/>
  <c r="Z67" i="1"/>
  <c r="X67" i="1"/>
  <c r="Z66" i="1"/>
  <c r="X66" i="1"/>
  <c r="Z65" i="1"/>
  <c r="X65" i="1"/>
  <c r="Z64" i="1"/>
  <c r="X64" i="1"/>
  <c r="Z63" i="1"/>
  <c r="X63" i="1"/>
  <c r="Z62" i="1"/>
  <c r="AB62" i="1" s="1"/>
  <c r="X62" i="1"/>
  <c r="Z61" i="1"/>
  <c r="X61" i="1"/>
  <c r="AB61" i="1" s="1"/>
  <c r="Z60" i="1"/>
  <c r="X60" i="1"/>
  <c r="Z59" i="1"/>
  <c r="X59" i="1"/>
  <c r="Z58" i="1"/>
  <c r="X58" i="1"/>
  <c r="Z57" i="1"/>
  <c r="X57" i="1"/>
  <c r="AB57" i="1" s="1"/>
  <c r="Z56" i="1"/>
  <c r="X56" i="1"/>
  <c r="Z55" i="1"/>
  <c r="X55" i="1"/>
  <c r="Z54" i="1"/>
  <c r="X54" i="1"/>
  <c r="Z53" i="1"/>
  <c r="X53" i="1"/>
  <c r="AB53" i="1" s="1"/>
  <c r="Z52" i="1"/>
  <c r="X52" i="1"/>
  <c r="Z51" i="1"/>
  <c r="X51" i="1"/>
  <c r="Z50" i="1"/>
  <c r="X50" i="1"/>
  <c r="Z49" i="1"/>
  <c r="X49" i="1"/>
  <c r="AB49" i="1" s="1"/>
  <c r="Z48" i="1"/>
  <c r="X48" i="1"/>
  <c r="Z46" i="1"/>
  <c r="X46" i="1"/>
  <c r="Z45" i="1"/>
  <c r="X45" i="1"/>
  <c r="Z44" i="1"/>
  <c r="X44" i="1"/>
  <c r="AB44" i="1" s="1"/>
  <c r="Z43" i="1"/>
  <c r="X43" i="1"/>
  <c r="Z42" i="1"/>
  <c r="X42" i="1"/>
  <c r="AB42" i="1" s="1"/>
  <c r="Z41" i="1"/>
  <c r="X41" i="1"/>
  <c r="Z40" i="1"/>
  <c r="X40" i="1"/>
  <c r="AB40" i="1" s="1"/>
  <c r="Z39" i="1"/>
  <c r="X39" i="1"/>
  <c r="Z38" i="1"/>
  <c r="X38" i="1"/>
  <c r="AB38" i="1" s="1"/>
  <c r="Z37" i="1"/>
  <c r="X37" i="1"/>
  <c r="Z36" i="1"/>
  <c r="X36" i="1"/>
  <c r="AB36" i="1" s="1"/>
  <c r="Z35" i="1"/>
  <c r="X35" i="1"/>
  <c r="Z34" i="1"/>
  <c r="X34" i="1"/>
  <c r="Z33" i="1"/>
  <c r="X33" i="1"/>
  <c r="Z32" i="1"/>
  <c r="X32" i="1"/>
  <c r="Z31" i="1"/>
  <c r="X31" i="1"/>
  <c r="Z30" i="1"/>
  <c r="X30" i="1"/>
  <c r="T71" i="1"/>
  <c r="R71" i="1"/>
  <c r="T70" i="1"/>
  <c r="R70" i="1"/>
  <c r="V70" i="1" s="1"/>
  <c r="T69" i="1"/>
  <c r="R69" i="1"/>
  <c r="T68" i="1"/>
  <c r="R68" i="1"/>
  <c r="V68" i="1" s="1"/>
  <c r="T67" i="1"/>
  <c r="R67" i="1"/>
  <c r="T66" i="1"/>
  <c r="R66" i="1"/>
  <c r="V66" i="1" s="1"/>
  <c r="T65" i="1"/>
  <c r="R65" i="1"/>
  <c r="T64" i="1"/>
  <c r="R64" i="1"/>
  <c r="V64" i="1" s="1"/>
  <c r="T63" i="1"/>
  <c r="R63" i="1"/>
  <c r="T62" i="1"/>
  <c r="R62" i="1"/>
  <c r="V62" i="1" s="1"/>
  <c r="T61" i="1"/>
  <c r="R61" i="1"/>
  <c r="T60" i="1"/>
  <c r="R60" i="1"/>
  <c r="V60" i="1" s="1"/>
  <c r="T59" i="1"/>
  <c r="R59" i="1"/>
  <c r="T58" i="1"/>
  <c r="R58" i="1"/>
  <c r="T57" i="1"/>
  <c r="R57" i="1"/>
  <c r="T56" i="1"/>
  <c r="R56" i="1"/>
  <c r="V56" i="1" s="1"/>
  <c r="T55" i="1"/>
  <c r="R55" i="1"/>
  <c r="T54" i="1"/>
  <c r="R54" i="1"/>
  <c r="V54" i="1" s="1"/>
  <c r="T53" i="1"/>
  <c r="R53" i="1"/>
  <c r="T52" i="1"/>
  <c r="R52" i="1"/>
  <c r="V52" i="1" s="1"/>
  <c r="T51" i="1"/>
  <c r="R51" i="1"/>
  <c r="T50" i="1"/>
  <c r="R50" i="1"/>
  <c r="T49" i="1"/>
  <c r="R49" i="1"/>
  <c r="T48" i="1"/>
  <c r="R48" i="1"/>
  <c r="T46" i="1"/>
  <c r="R46" i="1"/>
  <c r="T45" i="1"/>
  <c r="R45" i="1"/>
  <c r="T44" i="1"/>
  <c r="R44" i="1"/>
  <c r="V44" i="1" s="1"/>
  <c r="T43" i="1"/>
  <c r="R43" i="1"/>
  <c r="T42" i="1"/>
  <c r="R42" i="1"/>
  <c r="T41" i="1"/>
  <c r="R41" i="1"/>
  <c r="T40" i="1"/>
  <c r="R40" i="1"/>
  <c r="T39" i="1"/>
  <c r="R39" i="1"/>
  <c r="T38" i="1"/>
  <c r="R38" i="1"/>
  <c r="T37" i="1"/>
  <c r="R37" i="1"/>
  <c r="T36" i="1"/>
  <c r="R36" i="1"/>
  <c r="V36" i="1" s="1"/>
  <c r="T35" i="1"/>
  <c r="R35" i="1"/>
  <c r="T34" i="1"/>
  <c r="R34" i="1"/>
  <c r="T33" i="1"/>
  <c r="R33" i="1"/>
  <c r="V33" i="1" s="1"/>
  <c r="T32" i="1"/>
  <c r="R32" i="1"/>
  <c r="T31" i="1"/>
  <c r="R31" i="1"/>
  <c r="V31" i="1" s="1"/>
  <c r="T30" i="1"/>
  <c r="R30" i="1"/>
  <c r="N70" i="1"/>
  <c r="L70" i="1"/>
  <c r="N69" i="1"/>
  <c r="AK69" i="1" s="1"/>
  <c r="L69" i="1"/>
  <c r="N68" i="1"/>
  <c r="P68" i="1" s="1"/>
  <c r="L68" i="1"/>
  <c r="N67" i="1"/>
  <c r="L67" i="1"/>
  <c r="N66" i="1"/>
  <c r="L66" i="1"/>
  <c r="N65" i="1"/>
  <c r="L65" i="1"/>
  <c r="N64" i="1"/>
  <c r="P64" i="1" s="1"/>
  <c r="L64" i="1"/>
  <c r="N63" i="1"/>
  <c r="AK63" i="1" s="1"/>
  <c r="L63" i="1"/>
  <c r="N62" i="1"/>
  <c r="L62" i="1"/>
  <c r="N61" i="1"/>
  <c r="L61" i="1"/>
  <c r="N60" i="1"/>
  <c r="L60" i="1"/>
  <c r="N59" i="1"/>
  <c r="L59" i="1"/>
  <c r="N58" i="1"/>
  <c r="L58" i="1"/>
  <c r="N57" i="1"/>
  <c r="L57" i="1"/>
  <c r="N56" i="1"/>
  <c r="AK56" i="1" s="1"/>
  <c r="L56" i="1"/>
  <c r="N55" i="1"/>
  <c r="L55" i="1"/>
  <c r="N54" i="1"/>
  <c r="L54" i="1"/>
  <c r="N53" i="1"/>
  <c r="L53" i="1"/>
  <c r="N52" i="1"/>
  <c r="L52" i="1"/>
  <c r="N51" i="1"/>
  <c r="L51" i="1"/>
  <c r="N50" i="1"/>
  <c r="L50" i="1"/>
  <c r="N49" i="1"/>
  <c r="L49" i="1"/>
  <c r="N48" i="1"/>
  <c r="L48" i="1"/>
  <c r="N46" i="1"/>
  <c r="L46" i="1"/>
  <c r="N45" i="1"/>
  <c r="L45" i="1"/>
  <c r="N44" i="1"/>
  <c r="L44" i="1"/>
  <c r="N43" i="1"/>
  <c r="L43" i="1"/>
  <c r="N42" i="1"/>
  <c r="L42" i="1"/>
  <c r="N41" i="1"/>
  <c r="L41" i="1"/>
  <c r="N40" i="1"/>
  <c r="L40" i="1"/>
  <c r="N39" i="1"/>
  <c r="L39" i="1"/>
  <c r="N38" i="1"/>
  <c r="L38" i="1"/>
  <c r="N37" i="1"/>
  <c r="L37" i="1"/>
  <c r="N36" i="1"/>
  <c r="P36" i="1" s="1"/>
  <c r="L36" i="1"/>
  <c r="N35" i="1"/>
  <c r="L35" i="1"/>
  <c r="N34" i="1"/>
  <c r="L34" i="1"/>
  <c r="N33" i="1"/>
  <c r="L33" i="1"/>
  <c r="N32" i="1"/>
  <c r="P32" i="1" s="1"/>
  <c r="L32" i="1"/>
  <c r="N31" i="1"/>
  <c r="AK31" i="1" s="1"/>
  <c r="L31" i="1"/>
  <c r="L30" i="1"/>
  <c r="N30" i="1"/>
  <c r="G70" i="1"/>
  <c r="AK70" i="1" s="1"/>
  <c r="G69" i="1"/>
  <c r="G68" i="1"/>
  <c r="AK68" i="1" s="1"/>
  <c r="G67" i="1"/>
  <c r="AK67" i="1" s="1"/>
  <c r="G66" i="1"/>
  <c r="AK66" i="1" s="1"/>
  <c r="G65" i="1"/>
  <c r="AK65" i="1" s="1"/>
  <c r="G64" i="1"/>
  <c r="AK64" i="1" s="1"/>
  <c r="G63" i="1"/>
  <c r="G62" i="1"/>
  <c r="AK62" i="1" s="1"/>
  <c r="G61" i="1"/>
  <c r="AK61" i="1" s="1"/>
  <c r="G60" i="1"/>
  <c r="G59" i="1"/>
  <c r="AK59" i="1" s="1"/>
  <c r="G58" i="1"/>
  <c r="AK58" i="1" s="1"/>
  <c r="G57" i="1"/>
  <c r="AK57" i="1" s="1"/>
  <c r="G56" i="1"/>
  <c r="G55" i="1"/>
  <c r="AK55" i="1" s="1"/>
  <c r="G54" i="1"/>
  <c r="AK54" i="1" s="1"/>
  <c r="G53" i="1"/>
  <c r="G52" i="1"/>
  <c r="G51" i="1"/>
  <c r="G50" i="1"/>
  <c r="G49" i="1"/>
  <c r="AK49" i="1" s="1"/>
  <c r="G48" i="1"/>
  <c r="G46" i="1"/>
  <c r="G45" i="1"/>
  <c r="G44" i="1"/>
  <c r="G43" i="1"/>
  <c r="G42" i="1"/>
  <c r="G41" i="1"/>
  <c r="AK41" i="1" s="1"/>
  <c r="G40" i="1"/>
  <c r="G39" i="1"/>
  <c r="G38" i="1"/>
  <c r="G37" i="1"/>
  <c r="G36" i="1"/>
  <c r="G35" i="1"/>
  <c r="G34" i="1"/>
  <c r="G33" i="1"/>
  <c r="AK33" i="1" s="1"/>
  <c r="G32" i="1"/>
  <c r="G31" i="1"/>
  <c r="G30" i="1"/>
  <c r="E70" i="1"/>
  <c r="E66" i="1"/>
  <c r="E62" i="1"/>
  <c r="E58" i="1"/>
  <c r="E54" i="1"/>
  <c r="E50" i="1"/>
  <c r="E45" i="1"/>
  <c r="E41" i="1"/>
  <c r="AJ41" i="1" s="1"/>
  <c r="E37" i="1"/>
  <c r="E33" i="1"/>
  <c r="AJ33" i="1" s="1"/>
  <c r="AH34" i="1" l="1"/>
  <c r="AH38" i="1"/>
  <c r="AH59" i="1"/>
  <c r="AH50" i="1"/>
  <c r="AH54" i="1"/>
  <c r="AH70" i="1"/>
  <c r="AB30" i="1"/>
  <c r="AB34" i="1"/>
  <c r="AB55" i="1"/>
  <c r="AB59" i="1"/>
  <c r="AB39" i="1"/>
  <c r="AB43" i="1"/>
  <c r="AB50" i="1"/>
  <c r="AJ45" i="1"/>
  <c r="V34" i="1"/>
  <c r="V42" i="1"/>
  <c r="V51" i="1"/>
  <c r="V59" i="1"/>
  <c r="V67" i="1"/>
  <c r="AJ37" i="1"/>
  <c r="V35" i="1"/>
  <c r="V43" i="1"/>
  <c r="V50" i="1"/>
  <c r="V58" i="1"/>
  <c r="AK50" i="1"/>
  <c r="V37" i="1"/>
  <c r="V39" i="1"/>
  <c r="V41" i="1"/>
  <c r="V53" i="1"/>
  <c r="V55" i="1"/>
  <c r="V57" i="1"/>
  <c r="V61" i="1"/>
  <c r="V63" i="1"/>
  <c r="V65" i="1"/>
  <c r="V69" i="1"/>
  <c r="AK45" i="1"/>
  <c r="V30" i="1"/>
  <c r="V32" i="1"/>
  <c r="V45" i="1"/>
  <c r="V48" i="1"/>
  <c r="AB54" i="1"/>
  <c r="AB56" i="1"/>
  <c r="AB58" i="1"/>
  <c r="AB64" i="1"/>
  <c r="AB66" i="1"/>
  <c r="AB68" i="1"/>
  <c r="AH31" i="1"/>
  <c r="AH33" i="1"/>
  <c r="AH35" i="1"/>
  <c r="AH37" i="1"/>
  <c r="AH48" i="1"/>
  <c r="AH52" i="1"/>
  <c r="AK34" i="1"/>
  <c r="AK38" i="1"/>
  <c r="AK42" i="1"/>
  <c r="AK51" i="1"/>
  <c r="P34" i="1"/>
  <c r="P38" i="1"/>
  <c r="P55" i="1"/>
  <c r="P57" i="1"/>
  <c r="AK35" i="1"/>
  <c r="AK48" i="1"/>
  <c r="N71" i="1"/>
  <c r="AK39" i="1"/>
  <c r="AK43" i="1"/>
  <c r="AK52" i="1"/>
  <c r="AK60" i="1"/>
  <c r="AK32" i="1"/>
  <c r="AK36" i="1"/>
  <c r="AK44" i="1"/>
  <c r="P31" i="1"/>
  <c r="P33" i="1"/>
  <c r="P35" i="1"/>
  <c r="P37" i="1"/>
  <c r="P39" i="1"/>
  <c r="P41" i="1"/>
  <c r="P54" i="1"/>
  <c r="P53" i="1"/>
  <c r="AJ69" i="1"/>
  <c r="P30" i="1"/>
  <c r="P48" i="1"/>
  <c r="P52" i="1"/>
  <c r="AK40" i="1"/>
  <c r="AK37" i="1"/>
  <c r="G71" i="1"/>
  <c r="E34" i="1"/>
  <c r="E38" i="1"/>
  <c r="E46" i="1"/>
  <c r="I46" i="1" s="1"/>
  <c r="E55" i="1"/>
  <c r="I55" i="1" s="1"/>
  <c r="E63" i="1"/>
  <c r="I63" i="1" s="1"/>
  <c r="E35" i="1"/>
  <c r="AJ35" i="1" s="1"/>
  <c r="E43" i="1"/>
  <c r="I43" i="1" s="1"/>
  <c r="E48" i="1"/>
  <c r="I48" i="1" s="1"/>
  <c r="E52" i="1"/>
  <c r="I52" i="1" s="1"/>
  <c r="E56" i="1"/>
  <c r="I56" i="1" s="1"/>
  <c r="E60" i="1"/>
  <c r="I60" i="1" s="1"/>
  <c r="E64" i="1"/>
  <c r="I64" i="1" s="1"/>
  <c r="E68" i="1"/>
  <c r="I68" i="1" s="1"/>
  <c r="E30" i="1"/>
  <c r="E42" i="1"/>
  <c r="E51" i="1"/>
  <c r="I51" i="1" s="1"/>
  <c r="E59" i="1"/>
  <c r="I59" i="1" s="1"/>
  <c r="E67" i="1"/>
  <c r="I67" i="1" s="1"/>
  <c r="E31" i="1"/>
  <c r="AJ31" i="1" s="1"/>
  <c r="E39" i="1"/>
  <c r="I39" i="1" s="1"/>
  <c r="E32" i="1"/>
  <c r="I32" i="1" s="1"/>
  <c r="E36" i="1"/>
  <c r="I36" i="1" s="1"/>
  <c r="E40" i="1"/>
  <c r="I40" i="1" s="1"/>
  <c r="E44" i="1"/>
  <c r="I44" i="1" s="1"/>
  <c r="E49" i="1"/>
  <c r="AJ49" i="1" s="1"/>
  <c r="E53" i="1"/>
  <c r="AJ53" i="1" s="1"/>
  <c r="E57" i="1"/>
  <c r="AJ57" i="1" s="1"/>
  <c r="E61" i="1"/>
  <c r="AJ61" i="1" s="1"/>
  <c r="E65" i="1"/>
  <c r="AJ65" i="1" s="1"/>
  <c r="AJ32" i="1"/>
  <c r="AJ36" i="1"/>
  <c r="AJ40" i="1"/>
  <c r="AJ56" i="1"/>
  <c r="V46" i="1"/>
  <c r="AB46" i="1"/>
  <c r="AK47" i="1"/>
  <c r="L71" i="1"/>
  <c r="AK46" i="1"/>
  <c r="AH46" i="1"/>
  <c r="AH36" i="1"/>
  <c r="AH30" i="1"/>
  <c r="AH32" i="1"/>
  <c r="AH39" i="1"/>
  <c r="AH41" i="1"/>
  <c r="AH43" i="1"/>
  <c r="AH45" i="1"/>
  <c r="AH49" i="1"/>
  <c r="AH56" i="1"/>
  <c r="AH58" i="1"/>
  <c r="AH60" i="1"/>
  <c r="AH62" i="1"/>
  <c r="AH64" i="1"/>
  <c r="AH66" i="1"/>
  <c r="AH68" i="1"/>
  <c r="AH63" i="1"/>
  <c r="AH51" i="1"/>
  <c r="AH67" i="1"/>
  <c r="AH55" i="1"/>
  <c r="AB37" i="1"/>
  <c r="AB41" i="1"/>
  <c r="AB45" i="1"/>
  <c r="AB52" i="1"/>
  <c r="AB60" i="1"/>
  <c r="AB32" i="1"/>
  <c r="AB70" i="1"/>
  <c r="AB33" i="1"/>
  <c r="AB48" i="1"/>
  <c r="AB65" i="1"/>
  <c r="AB69" i="1"/>
  <c r="AB71" i="1"/>
  <c r="AB31" i="1"/>
  <c r="AB63" i="1"/>
  <c r="AB35" i="1"/>
  <c r="AB51" i="1"/>
  <c r="AB67" i="1"/>
  <c r="V38" i="1"/>
  <c r="V40" i="1"/>
  <c r="V49" i="1"/>
  <c r="V71" i="1"/>
  <c r="AJ68" i="1"/>
  <c r="AJ48" i="1"/>
  <c r="AJ52" i="1"/>
  <c r="P43" i="1"/>
  <c r="P45" i="1"/>
  <c r="P49" i="1"/>
  <c r="P51" i="1"/>
  <c r="P58" i="1"/>
  <c r="P62" i="1"/>
  <c r="P66" i="1"/>
  <c r="P70" i="1"/>
  <c r="AK53" i="1"/>
  <c r="P42" i="1"/>
  <c r="P46" i="1"/>
  <c r="P50" i="1"/>
  <c r="P59" i="1"/>
  <c r="P61" i="1"/>
  <c r="P63" i="1"/>
  <c r="P65" i="1"/>
  <c r="P67" i="1"/>
  <c r="P69" i="1"/>
  <c r="P40" i="1"/>
  <c r="P56" i="1"/>
  <c r="P44" i="1"/>
  <c r="P60" i="1"/>
  <c r="I30" i="1"/>
  <c r="I34" i="1"/>
  <c r="I38" i="1"/>
  <c r="I42" i="1"/>
  <c r="I50" i="1"/>
  <c r="I54" i="1"/>
  <c r="I58" i="1"/>
  <c r="I62" i="1"/>
  <c r="I66" i="1"/>
  <c r="I70" i="1"/>
  <c r="AK30" i="1"/>
  <c r="AJ70" i="1"/>
  <c r="AJ38" i="1"/>
  <c r="AJ42" i="1"/>
  <c r="AJ50" i="1"/>
  <c r="AJ54" i="1"/>
  <c r="AJ58" i="1"/>
  <c r="AJ62" i="1"/>
  <c r="AJ55" i="1"/>
  <c r="AJ59" i="1"/>
  <c r="AJ63" i="1"/>
  <c r="AJ67" i="1"/>
  <c r="AJ30" i="1"/>
  <c r="AJ34" i="1"/>
  <c r="AJ66" i="1"/>
  <c r="I33" i="1"/>
  <c r="I37" i="1"/>
  <c r="I41" i="1"/>
  <c r="I45" i="1"/>
  <c r="I49" i="1"/>
  <c r="I53" i="1"/>
  <c r="I65" i="1"/>
  <c r="I69" i="1"/>
  <c r="I35" i="1"/>
  <c r="I31" i="1"/>
  <c r="AJ46" i="1" l="1"/>
  <c r="AK71" i="1"/>
  <c r="AJ51" i="1"/>
  <c r="AJ44" i="1"/>
  <c r="E71" i="1"/>
  <c r="AJ71" i="1" s="1"/>
  <c r="I61" i="1"/>
  <c r="AJ43" i="1"/>
  <c r="AJ64" i="1"/>
  <c r="I57" i="1"/>
  <c r="AJ39" i="1"/>
  <c r="AJ60" i="1"/>
  <c r="P71" i="1"/>
  <c r="I71" i="1" l="1"/>
  <c r="C17" i="1"/>
</calcChain>
</file>

<file path=xl/sharedStrings.xml><?xml version="1.0" encoding="utf-8"?>
<sst xmlns="http://schemas.openxmlformats.org/spreadsheetml/2006/main" count="193" uniqueCount="121">
  <si>
    <t>Contract Period</t>
  </si>
  <si>
    <t>Cost Element</t>
  </si>
  <si>
    <t>Item Description</t>
  </si>
  <si>
    <t>Company (Prime/JV)</t>
  </si>
  <si>
    <t>Unit of Measure</t>
  </si>
  <si>
    <t>Quantity</t>
  </si>
  <si>
    <t>Rate</t>
  </si>
  <si>
    <t>Direct Amount</t>
  </si>
  <si>
    <t>Fringe Rate</t>
  </si>
  <si>
    <t>Fringe Amount</t>
  </si>
  <si>
    <t>Overhead Rate</t>
  </si>
  <si>
    <t>Overhead Amount</t>
  </si>
  <si>
    <t>G&amp;A Rate</t>
  </si>
  <si>
    <t>G&amp;A Amount</t>
  </si>
  <si>
    <t>Total Amount</t>
  </si>
  <si>
    <t>Attachment L-6 Cost Proposal Summary Worksheets</t>
  </si>
  <si>
    <t>Key Personnel</t>
  </si>
  <si>
    <t>First 12 Months</t>
  </si>
  <si>
    <t>Key Personnel Title</t>
  </si>
  <si>
    <t xml:space="preserve">Base Salary </t>
  </si>
  <si>
    <t>Fringe Benefits</t>
  </si>
  <si>
    <t>Bonuses</t>
  </si>
  <si>
    <t>Other</t>
  </si>
  <si>
    <t>Total Compensation</t>
  </si>
  <si>
    <t>(a)</t>
  </si>
  <si>
    <t>(b)</t>
  </si>
  <si>
    <t>(c)</t>
  </si>
  <si>
    <t>(d)</t>
  </si>
  <si>
    <t>((a) + (b) + (c) + (d))</t>
  </si>
  <si>
    <t>Program Manager</t>
  </si>
  <si>
    <t>Administrative / Business Manager</t>
  </si>
  <si>
    <t>Sum Total</t>
  </si>
  <si>
    <t>Total Costs / Estimated Price</t>
  </si>
  <si>
    <t>Year 1</t>
  </si>
  <si>
    <t>Year 2</t>
  </si>
  <si>
    <t>Year  3</t>
  </si>
  <si>
    <t>Year 4</t>
  </si>
  <si>
    <t>Year 5</t>
  </si>
  <si>
    <t>Transition-CY 2025 (July 1-September 28)</t>
  </si>
  <si>
    <t>CY 2025 (September 29-December 31)</t>
  </si>
  <si>
    <t>CY 2026 (January 1- June 30)</t>
  </si>
  <si>
    <t>Subtotal</t>
  </si>
  <si>
    <t>CY 2026 (July 1- December 31)</t>
  </si>
  <si>
    <t>CY 2027 (January 1- June 30)</t>
  </si>
  <si>
    <t>CY 2027 (July 1- December 31)</t>
  </si>
  <si>
    <t>CY 2028 (January 1- June 30)</t>
  </si>
  <si>
    <t>CY 2028 (July 1- December 31)</t>
  </si>
  <si>
    <t>CY 2029 (January 1- June 30)</t>
  </si>
  <si>
    <t>CY 2029 (July 1- December 31)</t>
  </si>
  <si>
    <t>Total</t>
  </si>
  <si>
    <t>Transition Price</t>
  </si>
  <si>
    <r>
      <t xml:space="preserve">[$ </t>
    </r>
    <r>
      <rPr>
        <b/>
        <sz val="12"/>
        <color theme="1"/>
        <rFont val="Times New Roman"/>
        <family val="1"/>
      </rPr>
      <t>Offeror Firm-Fixed Price]</t>
    </r>
  </si>
  <si>
    <t>Direct Labor Cost (DOE-Provided)</t>
  </si>
  <si>
    <t>Key Personnel / Management Direct Labor (From L-7)</t>
  </si>
  <si>
    <t>$</t>
  </si>
  <si>
    <t>S</t>
  </si>
  <si>
    <t>Direct Labor-Overhead</t>
  </si>
  <si>
    <t>Travel (DOE-Provided)</t>
  </si>
  <si>
    <t>Other Direct Cost (DOE-Provided)</t>
  </si>
  <si>
    <t>G &amp; A:</t>
  </si>
  <si>
    <t>Total Estimated Costs</t>
  </si>
  <si>
    <t>Fixed Fee</t>
  </si>
  <si>
    <t>Total Estimated Price</t>
  </si>
  <si>
    <t>Proposed Cost Distribution to CLINs</t>
  </si>
  <si>
    <t>CLIN Number</t>
  </si>
  <si>
    <t>Distribution (as a percent) of Proposed Cost and Fee</t>
  </si>
  <si>
    <t>Year 1 Proposed Cost</t>
  </si>
  <si>
    <t>Year 1 Proposed Fee</t>
  </si>
  <si>
    <t>Year 2 Proposed Cost</t>
  </si>
  <si>
    <t>Year 2 Proposed Fee</t>
  </si>
  <si>
    <t>Year 3 Proposed Cost</t>
  </si>
  <si>
    <t>Year 3 Proposed Fee</t>
  </si>
  <si>
    <t>Year 4 Proposed Cost</t>
  </si>
  <si>
    <t>Year 4 Proposed Fee</t>
  </si>
  <si>
    <t>Year 5 Proposed Cost</t>
  </si>
  <si>
    <t>Year 5 Proposed Fee</t>
  </si>
  <si>
    <t>Total Cost</t>
  </si>
  <si>
    <t>Total Fee</t>
  </si>
  <si>
    <t>CLIN 02</t>
  </si>
  <si>
    <t>CLIN 03</t>
  </si>
  <si>
    <t>CLIN 04</t>
  </si>
  <si>
    <t>CLIN 05</t>
  </si>
  <si>
    <t>CLIN 06</t>
  </si>
  <si>
    <t>CLIN 07</t>
  </si>
  <si>
    <t>CLIN 08</t>
  </si>
  <si>
    <t>CLIN 09</t>
  </si>
  <si>
    <t>CLIN 010</t>
  </si>
  <si>
    <t>CLIN 011</t>
  </si>
  <si>
    <t>CLIN 012</t>
  </si>
  <si>
    <t>CLIN 013</t>
  </si>
  <si>
    <t>CLIN 014</t>
  </si>
  <si>
    <t>CLIN 015</t>
  </si>
  <si>
    <t>CLIN 016</t>
  </si>
  <si>
    <t>CLIN 017</t>
  </si>
  <si>
    <t>CLIN 018</t>
  </si>
  <si>
    <t>CLIN 019 - RESERVED</t>
  </si>
  <si>
    <t>Reserved</t>
  </si>
  <si>
    <t>CLIN 020</t>
  </si>
  <si>
    <t>CLIN 021</t>
  </si>
  <si>
    <t>CLIN 022</t>
  </si>
  <si>
    <t>CLIN 023</t>
  </si>
  <si>
    <t>CLIN 024</t>
  </si>
  <si>
    <t>CLIN 025</t>
  </si>
  <si>
    <t>CLIN 026</t>
  </si>
  <si>
    <t>CLIN 027</t>
  </si>
  <si>
    <t>CLIN 028</t>
  </si>
  <si>
    <t>CLIN 029</t>
  </si>
  <si>
    <t>CLIN 030</t>
  </si>
  <si>
    <t>CLIN 031</t>
  </si>
  <si>
    <t>CLIN 032</t>
  </si>
  <si>
    <t>CLIN 033</t>
  </si>
  <si>
    <t>CLIN 034</t>
  </si>
  <si>
    <t>CLIN 035</t>
  </si>
  <si>
    <t>CLIN 036</t>
  </si>
  <si>
    <t>CLIN 037</t>
  </si>
  <si>
    <t>CLIN 038</t>
  </si>
  <si>
    <t>CLIN 039</t>
  </si>
  <si>
    <t>CLIN 040</t>
  </si>
  <si>
    <t>CLIN 041</t>
  </si>
  <si>
    <t>CLIN 042</t>
  </si>
  <si>
    <t>Immaterial round may occur.  Proposals will be based on the proposed dollar amounts above not the allocation by CLIN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</si>
</sst>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00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 val="singleAccounting"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42" fontId="2" fillId="0" borderId="0" xfId="0" applyNumberFormat="1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2" fillId="0" borderId="5" xfId="0" applyFont="1" applyBorder="1"/>
    <xf numFmtId="0" fontId="1" fillId="0" borderId="5" xfId="0" applyFont="1" applyBorder="1" applyAlignment="1">
      <alignment horizontal="center" wrapText="1"/>
    </xf>
    <xf numFmtId="42" fontId="1" fillId="0" borderId="0" xfId="0" applyNumberFormat="1" applyFont="1"/>
    <xf numFmtId="42" fontId="1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2" fontId="2" fillId="0" borderId="0" xfId="0" applyNumberFormat="1" applyFont="1"/>
    <xf numFmtId="42" fontId="1" fillId="2" borderId="0" xfId="0" applyNumberFormat="1" applyFont="1" applyFill="1" applyAlignment="1">
      <alignment horizontal="right" wrapText="1"/>
    </xf>
    <xf numFmtId="42" fontId="1" fillId="2" borderId="1" xfId="0" applyNumberFormat="1" applyFont="1" applyFill="1" applyBorder="1" applyAlignment="1">
      <alignment horizontal="right" wrapText="1"/>
    </xf>
    <xf numFmtId="42" fontId="1" fillId="0" borderId="1" xfId="0" applyNumberFormat="1" applyFont="1" applyBorder="1"/>
    <xf numFmtId="42" fontId="2" fillId="0" borderId="1" xfId="0" applyNumberFormat="1" applyFont="1" applyBorder="1"/>
    <xf numFmtId="42" fontId="3" fillId="0" borderId="0" xfId="0" applyNumberFormat="1" applyFont="1" applyAlignment="1">
      <alignment wrapText="1"/>
    </xf>
    <xf numFmtId="42" fontId="1" fillId="2" borderId="1" xfId="0" applyNumberFormat="1" applyFont="1" applyFill="1" applyBorder="1" applyAlignment="1">
      <alignment wrapText="1"/>
    </xf>
    <xf numFmtId="42" fontId="1" fillId="0" borderId="2" xfId="0" applyNumberFormat="1" applyFont="1" applyBorder="1" applyAlignment="1">
      <alignment wrapText="1"/>
    </xf>
    <xf numFmtId="42" fontId="2" fillId="0" borderId="2" xfId="0" applyNumberFormat="1" applyFont="1" applyBorder="1" applyAlignment="1">
      <alignment wrapText="1"/>
    </xf>
    <xf numFmtId="42" fontId="2" fillId="0" borderId="0" xfId="0" applyNumberFormat="1" applyFont="1" applyAlignment="1">
      <alignment wrapText="1"/>
    </xf>
    <xf numFmtId="0" fontId="1" fillId="3" borderId="0" xfId="0" applyFont="1" applyFill="1"/>
    <xf numFmtId="42" fontId="1" fillId="3" borderId="0" xfId="0" applyNumberFormat="1" applyFont="1" applyFill="1" applyAlignment="1">
      <alignment wrapText="1"/>
    </xf>
    <xf numFmtId="42" fontId="1" fillId="3" borderId="0" xfId="0" applyNumberFormat="1" applyFont="1" applyFill="1"/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center"/>
    </xf>
    <xf numFmtId="42" fontId="1" fillId="0" borderId="1" xfId="0" applyNumberFormat="1" applyFont="1" applyBorder="1" applyAlignment="1">
      <alignment wrapText="1"/>
    </xf>
    <xf numFmtId="10" fontId="0" fillId="0" borderId="1" xfId="2" applyNumberFormat="1" applyFont="1" applyBorder="1" applyAlignment="1">
      <alignment horizontal="center"/>
    </xf>
    <xf numFmtId="164" fontId="1" fillId="0" borderId="0" xfId="1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1" xfId="1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1" applyNumberFormat="1" applyFont="1"/>
    <xf numFmtId="164" fontId="1" fillId="0" borderId="1" xfId="1" applyNumberFormat="1" applyFont="1" applyBorder="1"/>
    <xf numFmtId="42" fontId="9" fillId="0" borderId="0" xfId="0" applyNumberFormat="1" applyFont="1" applyAlignment="1">
      <alignment horizontal="center" wrapText="1"/>
    </xf>
    <xf numFmtId="42" fontId="9" fillId="0" borderId="0" xfId="0" applyNumberFormat="1" applyFont="1" applyAlignment="1">
      <alignment wrapText="1"/>
    </xf>
    <xf numFmtId="42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0" fontId="10" fillId="3" borderId="0" xfId="2" applyNumberFormat="1" applyFont="1" applyFill="1" applyAlignment="1">
      <alignment horizontal="center"/>
    </xf>
    <xf numFmtId="0" fontId="11" fillId="3" borderId="0" xfId="0" applyFont="1" applyFill="1" applyAlignment="1">
      <alignment wrapText="1"/>
    </xf>
    <xf numFmtId="42" fontId="11" fillId="3" borderId="0" xfId="0" applyNumberFormat="1" applyFont="1" applyFill="1" applyAlignment="1">
      <alignment wrapText="1"/>
    </xf>
    <xf numFmtId="164" fontId="11" fillId="3" borderId="0" xfId="1" applyNumberFormat="1" applyFont="1" applyFill="1" applyAlignment="1">
      <alignment wrapText="1"/>
    </xf>
    <xf numFmtId="164" fontId="11" fillId="3" borderId="0" xfId="0" applyNumberFormat="1" applyFont="1" applyFill="1" applyAlignment="1">
      <alignment wrapText="1"/>
    </xf>
    <xf numFmtId="164" fontId="11" fillId="3" borderId="0" xfId="1" applyNumberFormat="1" applyFont="1" applyFill="1"/>
    <xf numFmtId="42" fontId="1" fillId="3" borderId="2" xfId="0" applyNumberFormat="1" applyFont="1" applyFill="1" applyBorder="1" applyAlignment="1">
      <alignment wrapText="1"/>
    </xf>
    <xf numFmtId="165" fontId="1" fillId="0" borderId="0" xfId="2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E275-09E2-452A-B4D5-EE72D4BD10DA}">
  <dimension ref="B4:P4"/>
  <sheetViews>
    <sheetView workbookViewId="0">
      <selection activeCell="E5" sqref="E5"/>
    </sheetView>
  </sheetViews>
  <sheetFormatPr defaultColWidth="9.140625" defaultRowHeight="15.75" x14ac:dyDescent="0.25"/>
  <cols>
    <col min="1" max="1" width="1.7109375" style="1" customWidth="1"/>
    <col min="2" max="2" width="15.7109375" style="1" customWidth="1"/>
    <col min="3" max="3" width="36.5703125" style="1" bestFit="1" customWidth="1"/>
    <col min="4" max="16" width="12.42578125" style="1" customWidth="1"/>
    <col min="17" max="16384" width="9.140625" style="1"/>
  </cols>
  <sheetData>
    <row r="4" spans="2:16" ht="31.5" x14ac:dyDescent="0.25">
      <c r="B4" s="15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5BCF-E9CB-4C50-9F61-296D29B7C701}">
  <dimension ref="B1:G10"/>
  <sheetViews>
    <sheetView workbookViewId="0">
      <selection activeCell="B25" sqref="B25"/>
    </sheetView>
  </sheetViews>
  <sheetFormatPr defaultColWidth="9.140625" defaultRowHeight="15.75" x14ac:dyDescent="0.25"/>
  <cols>
    <col min="1" max="1" width="1.7109375" style="1" customWidth="1"/>
    <col min="2" max="2" width="46.140625" style="1" customWidth="1"/>
    <col min="3" max="7" width="21.5703125" style="1" customWidth="1"/>
    <col min="8" max="16384" width="9.140625" style="1"/>
  </cols>
  <sheetData>
    <row r="1" spans="2:7" x14ac:dyDescent="0.25">
      <c r="B1" s="1" t="s">
        <v>15</v>
      </c>
    </row>
    <row r="3" spans="2:7" x14ac:dyDescent="0.25">
      <c r="B3" s="1" t="s">
        <v>16</v>
      </c>
    </row>
    <row r="5" spans="2:7" customFormat="1" x14ac:dyDescent="0.25">
      <c r="B5" s="1"/>
      <c r="C5" s="59" t="s">
        <v>17</v>
      </c>
      <c r="D5" s="60"/>
      <c r="E5" s="60"/>
      <c r="F5" s="60"/>
      <c r="G5" s="61"/>
    </row>
    <row r="6" spans="2:7" customFormat="1" x14ac:dyDescent="0.25"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</row>
    <row r="7" spans="2:7" customFormat="1" x14ac:dyDescent="0.25">
      <c r="B7" s="8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</row>
    <row r="8" spans="2:7" customFormat="1" x14ac:dyDescent="0.25">
      <c r="B8" s="9" t="s">
        <v>29</v>
      </c>
      <c r="C8" s="10"/>
      <c r="D8" s="10"/>
      <c r="E8" s="10"/>
      <c r="F8" s="10"/>
      <c r="G8" s="10"/>
    </row>
    <row r="9" spans="2:7" customFormat="1" x14ac:dyDescent="0.25">
      <c r="B9" s="9" t="s">
        <v>30</v>
      </c>
      <c r="C9" s="10"/>
      <c r="D9" s="10"/>
      <c r="E9" s="10"/>
      <c r="F9" s="10"/>
      <c r="G9" s="10"/>
    </row>
    <row r="10" spans="2:7" x14ac:dyDescent="0.25">
      <c r="B10" s="11" t="s">
        <v>31</v>
      </c>
      <c r="C10" s="10"/>
      <c r="D10" s="10"/>
      <c r="E10" s="10"/>
      <c r="F10" s="10"/>
      <c r="G10" s="10"/>
    </row>
  </sheetData>
  <mergeCells count="1">
    <mergeCell ref="C5:G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DBB5-2F0B-4588-A9E2-66FF7EDCBB7A}">
  <dimension ref="A2:AK80"/>
  <sheetViews>
    <sheetView tabSelected="1" topLeftCell="A8" zoomScale="106" zoomScaleNormal="106" workbookViewId="0">
      <pane xSplit="1" topLeftCell="B1" activePane="topRight" state="frozen"/>
      <selection pane="topRight" activeCell="C73" sqref="C73"/>
    </sheetView>
  </sheetViews>
  <sheetFormatPr defaultColWidth="9.140625" defaultRowHeight="15.75" x14ac:dyDescent="0.25"/>
  <cols>
    <col min="1" max="1" width="54.7109375" style="1" customWidth="1"/>
    <col min="2" max="2" width="1.7109375" style="1" customWidth="1"/>
    <col min="3" max="3" width="28.140625" style="3" customWidth="1"/>
    <col min="4" max="4" width="1.7109375" style="3" customWidth="1"/>
    <col min="5" max="5" width="28.140625" style="3" customWidth="1"/>
    <col min="6" max="6" width="1.7109375" style="3" customWidth="1"/>
    <col min="7" max="7" width="22.5703125" style="3" customWidth="1"/>
    <col min="8" max="8" width="1.7109375" style="3" customWidth="1"/>
    <col min="9" max="9" width="20.28515625" style="3" customWidth="1"/>
    <col min="10" max="10" width="1.7109375" style="3" hidden="1" customWidth="1"/>
    <col min="11" max="11" width="1.7109375" style="3" customWidth="1"/>
    <col min="12" max="12" width="19.85546875" style="3" customWidth="1"/>
    <col min="13" max="13" width="1.7109375" style="3" customWidth="1"/>
    <col min="14" max="14" width="23" style="3" customWidth="1"/>
    <col min="15" max="15" width="1.7109375" style="3" customWidth="1"/>
    <col min="16" max="16" width="22.28515625" style="3" customWidth="1"/>
    <col min="17" max="17" width="1.7109375" style="3" customWidth="1"/>
    <col min="18" max="18" width="19.140625" style="3" customWidth="1"/>
    <col min="19" max="19" width="1.7109375" style="3" customWidth="1"/>
    <col min="20" max="20" width="22.85546875" style="3" customWidth="1"/>
    <col min="21" max="21" width="1.7109375" style="3" customWidth="1"/>
    <col min="22" max="22" width="20.140625" style="1" customWidth="1"/>
    <col min="23" max="23" width="1.7109375" style="1" customWidth="1"/>
    <col min="24" max="24" width="17.5703125" style="1" customWidth="1"/>
    <col min="25" max="25" width="1.7109375" style="1" customWidth="1"/>
    <col min="26" max="26" width="24.28515625" style="1" customWidth="1"/>
    <col min="27" max="27" width="1.7109375" style="1" customWidth="1"/>
    <col min="28" max="28" width="22.28515625" style="1" customWidth="1"/>
    <col min="29" max="29" width="1.7109375" style="1" customWidth="1"/>
    <col min="30" max="30" width="17.42578125" style="1" customWidth="1"/>
    <col min="31" max="31" width="1.7109375" style="1" customWidth="1"/>
    <col min="32" max="32" width="21.28515625" style="1" customWidth="1"/>
    <col min="33" max="33" width="1.7109375" style="1" customWidth="1"/>
    <col min="34" max="34" width="21.28515625" style="1" customWidth="1"/>
    <col min="35" max="35" width="1.7109375" style="1" customWidth="1"/>
    <col min="36" max="36" width="16.140625" style="1" customWidth="1"/>
    <col min="37" max="37" width="14.7109375" style="1" customWidth="1"/>
    <col min="38" max="38" width="12.5703125" style="1" customWidth="1"/>
    <col min="39" max="39" width="13.85546875" style="1" customWidth="1"/>
    <col min="40" max="16384" width="9.140625" style="1"/>
  </cols>
  <sheetData>
    <row r="2" spans="1:36" x14ac:dyDescent="0.25">
      <c r="A2" s="1" t="s">
        <v>15</v>
      </c>
    </row>
    <row r="3" spans="1:36" x14ac:dyDescent="0.25">
      <c r="A3" s="1" t="s">
        <v>32</v>
      </c>
    </row>
    <row r="6" spans="1:36" x14ac:dyDescent="0.25">
      <c r="C6" s="62" t="s">
        <v>33</v>
      </c>
      <c r="D6" s="63"/>
      <c r="E6" s="63"/>
      <c r="F6" s="63"/>
      <c r="G6" s="63"/>
      <c r="H6" s="63"/>
      <c r="I6" s="63"/>
      <c r="L6" s="62" t="s">
        <v>34</v>
      </c>
      <c r="M6" s="63"/>
      <c r="N6" s="63"/>
      <c r="O6" s="63"/>
      <c r="P6" s="63"/>
      <c r="R6" s="62" t="s">
        <v>35</v>
      </c>
      <c r="S6" s="63"/>
      <c r="T6" s="63"/>
      <c r="U6" s="63"/>
      <c r="V6" s="63"/>
      <c r="X6" s="62" t="s">
        <v>36</v>
      </c>
      <c r="Y6" s="63"/>
      <c r="Z6" s="63"/>
      <c r="AA6" s="63"/>
      <c r="AB6" s="63"/>
      <c r="AD6" s="62" t="s">
        <v>37</v>
      </c>
      <c r="AE6" s="63"/>
      <c r="AF6" s="63"/>
      <c r="AG6" s="63"/>
      <c r="AH6" s="63"/>
    </row>
    <row r="7" spans="1:36" ht="31.5" x14ac:dyDescent="0.25">
      <c r="C7" s="17" t="s">
        <v>38</v>
      </c>
      <c r="D7" s="17"/>
      <c r="E7" s="17" t="s">
        <v>39</v>
      </c>
      <c r="F7" s="17"/>
      <c r="G7" s="17" t="s">
        <v>40</v>
      </c>
      <c r="H7" s="17"/>
      <c r="I7" s="18" t="s">
        <v>41</v>
      </c>
      <c r="J7" s="17"/>
      <c r="K7" s="17"/>
      <c r="L7" s="17" t="s">
        <v>42</v>
      </c>
      <c r="M7" s="17"/>
      <c r="N7" s="17" t="s">
        <v>43</v>
      </c>
      <c r="O7" s="17"/>
      <c r="P7" s="18" t="s">
        <v>41</v>
      </c>
      <c r="Q7" s="17"/>
      <c r="R7" s="17" t="s">
        <v>44</v>
      </c>
      <c r="S7" s="17"/>
      <c r="T7" s="17" t="s">
        <v>45</v>
      </c>
      <c r="U7" s="17"/>
      <c r="V7" s="18" t="s">
        <v>41</v>
      </c>
      <c r="W7" s="19"/>
      <c r="X7" s="17" t="s">
        <v>46</v>
      </c>
      <c r="Y7" s="17"/>
      <c r="Z7" s="17" t="s">
        <v>47</v>
      </c>
      <c r="AA7" s="17"/>
      <c r="AB7" s="18" t="s">
        <v>41</v>
      </c>
      <c r="AC7" s="19"/>
      <c r="AD7" s="17" t="s">
        <v>48</v>
      </c>
      <c r="AE7" s="17"/>
      <c r="AF7" s="17" t="s">
        <v>47</v>
      </c>
      <c r="AG7" s="17"/>
      <c r="AH7" s="18" t="s">
        <v>41</v>
      </c>
      <c r="AI7" s="19"/>
      <c r="AJ7" s="20" t="s">
        <v>49</v>
      </c>
    </row>
    <row r="8" spans="1:36" s="2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36" x14ac:dyDescent="0.25">
      <c r="A9" s="1" t="s">
        <v>50</v>
      </c>
      <c r="C9" s="16" t="s">
        <v>51</v>
      </c>
      <c r="E9" s="5">
        <v>0</v>
      </c>
      <c r="F9" s="5"/>
      <c r="G9" s="5">
        <v>0</v>
      </c>
      <c r="H9" s="5"/>
      <c r="I9" s="5">
        <v>0</v>
      </c>
      <c r="J9" s="5"/>
      <c r="K9" s="1"/>
      <c r="L9" s="5">
        <v>0</v>
      </c>
      <c r="M9" s="6"/>
      <c r="N9" s="6">
        <v>0</v>
      </c>
      <c r="O9" s="6"/>
      <c r="P9" s="6">
        <v>0</v>
      </c>
      <c r="R9" s="5">
        <v>0</v>
      </c>
      <c r="S9" s="6"/>
      <c r="T9" s="6">
        <v>0</v>
      </c>
      <c r="U9" s="6"/>
      <c r="V9" s="6">
        <v>0</v>
      </c>
      <c r="X9" s="5">
        <v>0</v>
      </c>
      <c r="Y9" s="6"/>
      <c r="Z9" s="6">
        <v>0</v>
      </c>
      <c r="AA9" s="6"/>
      <c r="AB9" s="6">
        <v>0</v>
      </c>
      <c r="AD9" s="5">
        <v>0</v>
      </c>
      <c r="AE9" s="6"/>
      <c r="AF9" s="6">
        <v>0</v>
      </c>
      <c r="AG9" s="6"/>
      <c r="AH9" s="6">
        <v>0</v>
      </c>
      <c r="AJ9" s="21" t="str">
        <f>+C9</f>
        <v>[$ Offeror Firm-Fixed Price]</v>
      </c>
    </row>
    <row r="10" spans="1:36" x14ac:dyDescent="0.25">
      <c r="A10" s="1" t="s">
        <v>52</v>
      </c>
      <c r="C10" s="22">
        <v>0</v>
      </c>
      <c r="D10" s="14"/>
      <c r="E10" s="13">
        <v>2220712</v>
      </c>
      <c r="F10" s="13"/>
      <c r="G10" s="13">
        <v>4574553</v>
      </c>
      <c r="H10" s="13"/>
      <c r="I10" s="13">
        <f>SUM(E10:G10)</f>
        <v>6795265</v>
      </c>
      <c r="J10" s="13"/>
      <c r="K10" s="13"/>
      <c r="L10" s="13">
        <v>4574553</v>
      </c>
      <c r="M10" s="14"/>
      <c r="N10" s="13">
        <v>4711869</v>
      </c>
      <c r="O10" s="14"/>
      <c r="P10" s="13">
        <f>SUM(L10:N10)</f>
        <v>9286422</v>
      </c>
      <c r="Q10" s="14"/>
      <c r="R10" s="13">
        <v>4711869</v>
      </c>
      <c r="S10" s="14"/>
      <c r="T10" s="13">
        <v>4853371</v>
      </c>
      <c r="U10" s="14"/>
      <c r="V10" s="13">
        <f>SUM(R10:T10)</f>
        <v>9565240</v>
      </c>
      <c r="W10" s="13"/>
      <c r="X10" s="13">
        <v>4853371</v>
      </c>
      <c r="Y10" s="14"/>
      <c r="Z10" s="13">
        <v>4998642</v>
      </c>
      <c r="AA10" s="14"/>
      <c r="AB10" s="13">
        <f>SUM(X10:Z10)</f>
        <v>9852013</v>
      </c>
      <c r="AC10" s="13"/>
      <c r="AD10" s="13">
        <v>4998642</v>
      </c>
      <c r="AE10" s="14"/>
      <c r="AF10" s="13">
        <v>5148517</v>
      </c>
      <c r="AG10" s="14"/>
      <c r="AH10" s="13">
        <f>SUM(AD10:AF10)</f>
        <v>10147159</v>
      </c>
      <c r="AI10" s="13"/>
      <c r="AJ10" s="21">
        <f>+AH10+AB10+V10+P10+I10</f>
        <v>45646099</v>
      </c>
    </row>
    <row r="11" spans="1:36" x14ac:dyDescent="0.25">
      <c r="A11" s="1" t="s">
        <v>53</v>
      </c>
      <c r="C11" s="22"/>
      <c r="D11" s="14"/>
      <c r="E11" s="13" t="s">
        <v>54</v>
      </c>
      <c r="F11" s="13"/>
      <c r="G11" s="13" t="s">
        <v>55</v>
      </c>
      <c r="H11" s="13"/>
      <c r="I11" s="13">
        <f t="shared" ref="I11:I16" si="0">SUM(E11:G11)</f>
        <v>0</v>
      </c>
      <c r="J11" s="13"/>
      <c r="K11" s="13"/>
      <c r="L11" s="13" t="s">
        <v>54</v>
      </c>
      <c r="M11" s="14"/>
      <c r="N11" s="13" t="s">
        <v>54</v>
      </c>
      <c r="O11" s="14"/>
      <c r="P11" s="13">
        <f t="shared" ref="P11:P17" si="1">SUM(L11:N11)</f>
        <v>0</v>
      </c>
      <c r="Q11" s="14"/>
      <c r="R11" s="13" t="s">
        <v>54</v>
      </c>
      <c r="S11" s="14"/>
      <c r="T11" s="13" t="s">
        <v>54</v>
      </c>
      <c r="U11" s="14"/>
      <c r="V11" s="13">
        <f t="shared" ref="V11:V17" si="2">SUM(R11:T11)</f>
        <v>0</v>
      </c>
      <c r="W11" s="13"/>
      <c r="X11" s="13" t="s">
        <v>54</v>
      </c>
      <c r="Y11" s="14"/>
      <c r="Z11" s="13" t="s">
        <v>54</v>
      </c>
      <c r="AA11" s="14"/>
      <c r="AB11" s="13">
        <f t="shared" ref="AB11:AB17" si="3">SUM(X11:Z11)</f>
        <v>0</v>
      </c>
      <c r="AC11" s="13"/>
      <c r="AD11" s="13" t="s">
        <v>54</v>
      </c>
      <c r="AE11" s="14"/>
      <c r="AF11" s="13" t="s">
        <v>54</v>
      </c>
      <c r="AG11" s="14"/>
      <c r="AH11" s="13">
        <f t="shared" ref="AH11:AH17" si="4">SUM(AD11:AF11)</f>
        <v>0</v>
      </c>
      <c r="AI11" s="13"/>
      <c r="AJ11" s="21">
        <f t="shared" ref="AJ11:AJ17" si="5">+AH11+AB11+V11+P11+I11</f>
        <v>0</v>
      </c>
    </row>
    <row r="12" spans="1:36" x14ac:dyDescent="0.25">
      <c r="A12" s="1" t="s">
        <v>20</v>
      </c>
      <c r="C12" s="22">
        <v>0</v>
      </c>
      <c r="D12" s="14"/>
      <c r="E12" s="13" t="s">
        <v>54</v>
      </c>
      <c r="F12" s="13"/>
      <c r="G12" s="13" t="s">
        <v>54</v>
      </c>
      <c r="H12" s="13"/>
      <c r="I12" s="13">
        <f t="shared" si="0"/>
        <v>0</v>
      </c>
      <c r="J12" s="13"/>
      <c r="K12" s="13"/>
      <c r="L12" s="13" t="s">
        <v>54</v>
      </c>
      <c r="M12" s="14"/>
      <c r="N12" s="13" t="s">
        <v>54</v>
      </c>
      <c r="O12" s="14"/>
      <c r="P12" s="13">
        <f t="shared" si="1"/>
        <v>0</v>
      </c>
      <c r="Q12" s="14"/>
      <c r="R12" s="13" t="s">
        <v>54</v>
      </c>
      <c r="S12" s="14"/>
      <c r="T12" s="13" t="s">
        <v>54</v>
      </c>
      <c r="U12" s="14"/>
      <c r="V12" s="13">
        <f t="shared" si="2"/>
        <v>0</v>
      </c>
      <c r="W12" s="13"/>
      <c r="X12" s="13" t="s">
        <v>54</v>
      </c>
      <c r="Y12" s="14"/>
      <c r="Z12" s="13" t="s">
        <v>54</v>
      </c>
      <c r="AA12" s="14"/>
      <c r="AB12" s="13">
        <f t="shared" si="3"/>
        <v>0</v>
      </c>
      <c r="AC12" s="13"/>
      <c r="AD12" s="13" t="s">
        <v>54</v>
      </c>
      <c r="AE12" s="14"/>
      <c r="AF12" s="13" t="s">
        <v>54</v>
      </c>
      <c r="AG12" s="14"/>
      <c r="AH12" s="13">
        <f t="shared" si="4"/>
        <v>0</v>
      </c>
      <c r="AI12" s="13"/>
      <c r="AJ12" s="21">
        <f t="shared" si="5"/>
        <v>0</v>
      </c>
    </row>
    <row r="13" spans="1:36" x14ac:dyDescent="0.25">
      <c r="A13" s="1" t="s">
        <v>56</v>
      </c>
      <c r="C13" s="22">
        <v>0</v>
      </c>
      <c r="D13" s="14"/>
      <c r="E13" s="13" t="s">
        <v>54</v>
      </c>
      <c r="F13" s="13"/>
      <c r="G13" s="13" t="s">
        <v>54</v>
      </c>
      <c r="H13" s="13"/>
      <c r="I13" s="13">
        <f t="shared" si="0"/>
        <v>0</v>
      </c>
      <c r="J13" s="13"/>
      <c r="K13" s="13"/>
      <c r="L13" s="13" t="s">
        <v>54</v>
      </c>
      <c r="M13" s="14"/>
      <c r="N13" s="13" t="s">
        <v>54</v>
      </c>
      <c r="O13" s="14"/>
      <c r="P13" s="13">
        <f t="shared" si="1"/>
        <v>0</v>
      </c>
      <c r="Q13" s="14"/>
      <c r="R13" s="13" t="s">
        <v>54</v>
      </c>
      <c r="S13" s="14"/>
      <c r="T13" s="13" t="s">
        <v>54</v>
      </c>
      <c r="U13" s="14"/>
      <c r="V13" s="13">
        <f t="shared" si="2"/>
        <v>0</v>
      </c>
      <c r="W13" s="13"/>
      <c r="X13" s="13" t="s">
        <v>54</v>
      </c>
      <c r="Y13" s="14"/>
      <c r="Z13" s="13" t="s">
        <v>54</v>
      </c>
      <c r="AA13" s="14"/>
      <c r="AB13" s="13">
        <f t="shared" si="3"/>
        <v>0</v>
      </c>
      <c r="AC13" s="13"/>
      <c r="AD13" s="13" t="s">
        <v>54</v>
      </c>
      <c r="AE13" s="14"/>
      <c r="AF13" s="13" t="s">
        <v>54</v>
      </c>
      <c r="AG13" s="14"/>
      <c r="AH13" s="13">
        <f t="shared" si="4"/>
        <v>0</v>
      </c>
      <c r="AI13" s="13"/>
      <c r="AJ13" s="21">
        <f t="shared" si="5"/>
        <v>0</v>
      </c>
    </row>
    <row r="14" spans="1:36" s="3" customFormat="1" x14ac:dyDescent="0.25">
      <c r="A14" s="3" t="s">
        <v>57</v>
      </c>
      <c r="C14" s="22">
        <v>0</v>
      </c>
      <c r="D14" s="14"/>
      <c r="E14" s="13">
        <v>100000</v>
      </c>
      <c r="F14" s="14"/>
      <c r="G14" s="13">
        <v>206000</v>
      </c>
      <c r="H14" s="14"/>
      <c r="I14" s="13">
        <f t="shared" si="0"/>
        <v>306000</v>
      </c>
      <c r="J14" s="14"/>
      <c r="K14" s="14"/>
      <c r="L14" s="13">
        <v>206000</v>
      </c>
      <c r="M14" s="14"/>
      <c r="N14" s="13">
        <v>212180</v>
      </c>
      <c r="O14" s="14"/>
      <c r="P14" s="13">
        <f t="shared" si="1"/>
        <v>418180</v>
      </c>
      <c r="Q14" s="14"/>
      <c r="R14" s="13">
        <v>212180</v>
      </c>
      <c r="S14" s="14"/>
      <c r="T14" s="13">
        <v>218545</v>
      </c>
      <c r="U14" s="14"/>
      <c r="V14" s="13">
        <f t="shared" si="2"/>
        <v>430725</v>
      </c>
      <c r="W14" s="14"/>
      <c r="X14" s="13">
        <v>218545</v>
      </c>
      <c r="Y14" s="14"/>
      <c r="Z14" s="13">
        <v>225100</v>
      </c>
      <c r="AA14" s="14"/>
      <c r="AB14" s="13">
        <f t="shared" si="3"/>
        <v>443645</v>
      </c>
      <c r="AC14" s="14"/>
      <c r="AD14" s="13">
        <v>225100</v>
      </c>
      <c r="AE14" s="14"/>
      <c r="AF14" s="13">
        <v>231855</v>
      </c>
      <c r="AG14" s="14"/>
      <c r="AH14" s="13">
        <f t="shared" si="4"/>
        <v>456955</v>
      </c>
      <c r="AI14" s="14"/>
      <c r="AJ14" s="21">
        <f t="shared" si="5"/>
        <v>2055505</v>
      </c>
    </row>
    <row r="15" spans="1:36" s="3" customFormat="1" x14ac:dyDescent="0.25">
      <c r="A15" s="3" t="s">
        <v>58</v>
      </c>
      <c r="C15" s="22"/>
      <c r="D15" s="14"/>
      <c r="E15" s="13">
        <v>25000</v>
      </c>
      <c r="F15" s="14"/>
      <c r="G15" s="13">
        <v>51500</v>
      </c>
      <c r="H15" s="14"/>
      <c r="I15" s="13">
        <f t="shared" si="0"/>
        <v>76500</v>
      </c>
      <c r="J15" s="14"/>
      <c r="K15" s="14"/>
      <c r="L15" s="13">
        <v>51500</v>
      </c>
      <c r="M15" s="14"/>
      <c r="N15" s="13">
        <v>53045</v>
      </c>
      <c r="O15" s="14"/>
      <c r="P15" s="13">
        <f t="shared" si="1"/>
        <v>104545</v>
      </c>
      <c r="Q15" s="14"/>
      <c r="R15" s="13">
        <v>53045</v>
      </c>
      <c r="S15" s="14"/>
      <c r="T15" s="13">
        <v>54630</v>
      </c>
      <c r="U15" s="14"/>
      <c r="V15" s="13">
        <f t="shared" si="2"/>
        <v>107675</v>
      </c>
      <c r="W15" s="14"/>
      <c r="X15" s="13">
        <v>54630</v>
      </c>
      <c r="Y15" s="14"/>
      <c r="Z15" s="13">
        <v>56275</v>
      </c>
      <c r="AA15" s="14"/>
      <c r="AB15" s="13">
        <f t="shared" si="3"/>
        <v>110905</v>
      </c>
      <c r="AC15" s="14"/>
      <c r="AD15" s="13">
        <v>56275</v>
      </c>
      <c r="AE15" s="14"/>
      <c r="AF15" s="13">
        <v>57970</v>
      </c>
      <c r="AG15" s="14"/>
      <c r="AH15" s="13">
        <f t="shared" si="4"/>
        <v>114245</v>
      </c>
      <c r="AI15" s="14"/>
      <c r="AJ15" s="21">
        <f t="shared" si="5"/>
        <v>513870</v>
      </c>
    </row>
    <row r="16" spans="1:36" s="3" customFormat="1" x14ac:dyDescent="0.25">
      <c r="A16" s="3" t="s">
        <v>59</v>
      </c>
      <c r="C16" s="23">
        <v>0</v>
      </c>
      <c r="D16" s="14"/>
      <c r="E16" s="24" t="s">
        <v>54</v>
      </c>
      <c r="F16" s="14"/>
      <c r="G16" s="24" t="s">
        <v>54</v>
      </c>
      <c r="H16" s="14"/>
      <c r="I16" s="24">
        <f t="shared" si="0"/>
        <v>0</v>
      </c>
      <c r="J16" s="14"/>
      <c r="K16" s="14"/>
      <c r="L16" s="24" t="s">
        <v>54</v>
      </c>
      <c r="M16" s="14"/>
      <c r="N16" s="24" t="s">
        <v>54</v>
      </c>
      <c r="O16" s="14"/>
      <c r="P16" s="13">
        <f t="shared" si="1"/>
        <v>0</v>
      </c>
      <c r="Q16" s="14"/>
      <c r="R16" s="24" t="s">
        <v>54</v>
      </c>
      <c r="S16" s="14"/>
      <c r="T16" s="24" t="s">
        <v>54</v>
      </c>
      <c r="U16" s="14"/>
      <c r="V16" s="24">
        <f t="shared" si="2"/>
        <v>0</v>
      </c>
      <c r="W16" s="14"/>
      <c r="X16" s="24" t="s">
        <v>54</v>
      </c>
      <c r="Y16" s="14"/>
      <c r="Z16" s="24" t="s">
        <v>54</v>
      </c>
      <c r="AA16" s="14"/>
      <c r="AB16" s="24">
        <f t="shared" si="3"/>
        <v>0</v>
      </c>
      <c r="AC16" s="14"/>
      <c r="AD16" s="24" t="s">
        <v>54</v>
      </c>
      <c r="AE16" s="14"/>
      <c r="AF16" s="24" t="s">
        <v>54</v>
      </c>
      <c r="AG16" s="14"/>
      <c r="AH16" s="24">
        <f t="shared" si="4"/>
        <v>0</v>
      </c>
      <c r="AI16" s="14"/>
      <c r="AJ16" s="25">
        <f t="shared" si="5"/>
        <v>0</v>
      </c>
    </row>
    <row r="17" spans="1:37" ht="31.5" x14ac:dyDescent="0.25">
      <c r="A17" s="1" t="s">
        <v>60</v>
      </c>
      <c r="C17" s="7" t="str">
        <f>C9</f>
        <v>[$ Offeror Firm-Fixed Price]</v>
      </c>
      <c r="D17" s="14"/>
      <c r="E17" s="14">
        <f>SUM(E10:E16)</f>
        <v>2345712</v>
      </c>
      <c r="F17" s="14"/>
      <c r="G17" s="14">
        <f>SUM(G10:G16)</f>
        <v>4832053</v>
      </c>
      <c r="H17" s="14"/>
      <c r="I17" s="30">
        <f>SUM(I10:I16)</f>
        <v>7177765</v>
      </c>
      <c r="J17" s="14"/>
      <c r="K17" s="14"/>
      <c r="L17" s="14">
        <f>SUM(L10:L16)</f>
        <v>4832053</v>
      </c>
      <c r="M17" s="14"/>
      <c r="N17" s="14">
        <f>SUM(N10:N16)</f>
        <v>4977094</v>
      </c>
      <c r="O17" s="14"/>
      <c r="P17" s="21">
        <f t="shared" si="1"/>
        <v>9809147</v>
      </c>
      <c r="Q17" s="14"/>
      <c r="R17" s="14">
        <f>SUM(R10:R16)</f>
        <v>4977094</v>
      </c>
      <c r="S17" s="14"/>
      <c r="T17" s="14">
        <f>SUM(T10:T16)</f>
        <v>5126546</v>
      </c>
      <c r="U17" s="14"/>
      <c r="V17" s="21">
        <f t="shared" si="2"/>
        <v>10103640</v>
      </c>
      <c r="W17" s="13"/>
      <c r="X17" s="13">
        <f>SUM(X10:X16)</f>
        <v>5126546</v>
      </c>
      <c r="Y17" s="13"/>
      <c r="Z17" s="13">
        <f>SUM(Z10:Z16)</f>
        <v>5280017</v>
      </c>
      <c r="AA17" s="13"/>
      <c r="AB17" s="21">
        <f t="shared" si="3"/>
        <v>10406563</v>
      </c>
      <c r="AC17" s="13"/>
      <c r="AD17" s="13">
        <f>SUM(AD10:AD16)</f>
        <v>5280017</v>
      </c>
      <c r="AE17" s="13"/>
      <c r="AF17" s="13">
        <f>SUM(AF10:AF16)</f>
        <v>5438342</v>
      </c>
      <c r="AG17" s="13"/>
      <c r="AH17" s="21">
        <f t="shared" si="4"/>
        <v>10718359</v>
      </c>
      <c r="AI17" s="13"/>
      <c r="AJ17" s="21">
        <f t="shared" si="5"/>
        <v>48215474</v>
      </c>
    </row>
    <row r="18" spans="1:37" x14ac:dyDescent="0.25">
      <c r="C18" s="14"/>
      <c r="D18" s="14"/>
      <c r="E18" s="14"/>
      <c r="F18" s="14"/>
      <c r="G18" s="14"/>
      <c r="H18" s="14"/>
      <c r="I18" s="2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21"/>
    </row>
    <row r="19" spans="1:37" x14ac:dyDescent="0.25">
      <c r="A19" s="1" t="s">
        <v>61</v>
      </c>
      <c r="C19" s="27">
        <v>0</v>
      </c>
      <c r="D19" s="14"/>
      <c r="E19" s="55" t="s">
        <v>54</v>
      </c>
      <c r="F19" s="32"/>
      <c r="G19" s="55" t="s">
        <v>54</v>
      </c>
      <c r="H19" s="14"/>
      <c r="I19" s="28">
        <v>0</v>
      </c>
      <c r="J19" s="14"/>
      <c r="K19" s="14"/>
      <c r="L19" s="55" t="s">
        <v>54</v>
      </c>
      <c r="M19" s="32"/>
      <c r="N19" s="55" t="s">
        <v>54</v>
      </c>
      <c r="O19" s="14"/>
      <c r="P19" s="28">
        <v>0</v>
      </c>
      <c r="Q19" s="14"/>
      <c r="R19" s="55" t="s">
        <v>54</v>
      </c>
      <c r="S19" s="32"/>
      <c r="T19" s="55" t="s">
        <v>54</v>
      </c>
      <c r="U19" s="14"/>
      <c r="V19" s="28">
        <v>0</v>
      </c>
      <c r="W19" s="13"/>
      <c r="X19" s="55" t="s">
        <v>54</v>
      </c>
      <c r="Y19" s="33"/>
      <c r="Z19" s="55" t="s">
        <v>54</v>
      </c>
      <c r="AA19" s="13"/>
      <c r="AB19" s="28">
        <v>0</v>
      </c>
      <c r="AC19" s="13"/>
      <c r="AD19" s="55" t="s">
        <v>54</v>
      </c>
      <c r="AE19" s="33"/>
      <c r="AF19" s="55" t="s">
        <v>54</v>
      </c>
      <c r="AG19" s="13"/>
      <c r="AH19" s="28">
        <v>0</v>
      </c>
      <c r="AI19" s="13"/>
      <c r="AJ19" s="29">
        <f>+AH19+AB19+V19+P19+I19</f>
        <v>0</v>
      </c>
    </row>
    <row r="20" spans="1:37" x14ac:dyDescent="0.25">
      <c r="C20" s="14"/>
      <c r="D20" s="14"/>
      <c r="E20" s="32"/>
      <c r="F20" s="32"/>
      <c r="G20" s="32"/>
      <c r="H20" s="14"/>
      <c r="I20" s="14"/>
      <c r="J20" s="14"/>
      <c r="K20" s="14"/>
      <c r="L20" s="32"/>
      <c r="M20" s="32"/>
      <c r="N20" s="32"/>
      <c r="O20" s="14"/>
      <c r="P20" s="14"/>
      <c r="Q20" s="14"/>
      <c r="R20" s="32"/>
      <c r="S20" s="32"/>
      <c r="T20" s="32"/>
      <c r="U20" s="14"/>
      <c r="V20" s="14"/>
      <c r="W20" s="13"/>
      <c r="X20" s="32"/>
      <c r="Y20" s="33"/>
      <c r="Z20" s="32"/>
      <c r="AA20" s="13"/>
      <c r="AB20" s="14"/>
      <c r="AC20" s="13"/>
      <c r="AD20" s="32"/>
      <c r="AE20" s="33"/>
      <c r="AF20" s="32"/>
      <c r="AG20" s="13"/>
      <c r="AH20" s="14"/>
      <c r="AI20" s="13"/>
      <c r="AJ20" s="30"/>
    </row>
    <row r="21" spans="1:37" x14ac:dyDescent="0.25">
      <c r="A21" s="1" t="s">
        <v>62</v>
      </c>
      <c r="C21" s="28" t="s">
        <v>54</v>
      </c>
      <c r="D21" s="14"/>
      <c r="E21" s="55" t="s">
        <v>54</v>
      </c>
      <c r="F21" s="32"/>
      <c r="G21" s="55" t="s">
        <v>54</v>
      </c>
      <c r="H21" s="14"/>
      <c r="I21" s="29">
        <f>SUM(I17:I19)</f>
        <v>7177765</v>
      </c>
      <c r="J21" s="14"/>
      <c r="K21" s="14"/>
      <c r="L21" s="55" t="s">
        <v>54</v>
      </c>
      <c r="M21" s="32"/>
      <c r="N21" s="55" t="s">
        <v>54</v>
      </c>
      <c r="O21" s="14"/>
      <c r="P21" s="29">
        <f>SUM(P17:P20)</f>
        <v>9809147</v>
      </c>
      <c r="Q21" s="14"/>
      <c r="R21" s="55" t="s">
        <v>54</v>
      </c>
      <c r="S21" s="32"/>
      <c r="T21" s="55" t="s">
        <v>54</v>
      </c>
      <c r="U21" s="14"/>
      <c r="V21" s="29">
        <f>SUM(V17:V19)</f>
        <v>10103640</v>
      </c>
      <c r="W21" s="13"/>
      <c r="X21" s="55" t="s">
        <v>54</v>
      </c>
      <c r="Y21" s="33"/>
      <c r="Z21" s="55" t="s">
        <v>54</v>
      </c>
      <c r="AA21" s="13"/>
      <c r="AB21" s="29">
        <f>SUM(AB17:AB19)</f>
        <v>10406563</v>
      </c>
      <c r="AC21" s="13"/>
      <c r="AD21" s="55" t="s">
        <v>54</v>
      </c>
      <c r="AE21" s="33"/>
      <c r="AF21" s="55" t="s">
        <v>54</v>
      </c>
      <c r="AG21" s="13"/>
      <c r="AH21" s="29">
        <f>SUM(AH17:AH19)</f>
        <v>10718359</v>
      </c>
      <c r="AI21" s="13"/>
      <c r="AJ21" s="29">
        <f>+AH21+AB21+V21+P21+I21</f>
        <v>48215474</v>
      </c>
    </row>
    <row r="22" spans="1:37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7" s="31" customFormat="1" x14ac:dyDescent="0.2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7" s="31" customFormat="1" x14ac:dyDescent="0.2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7" x14ac:dyDescent="0.2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7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7" x14ac:dyDescent="0.25">
      <c r="A27" s="1" t="s">
        <v>63</v>
      </c>
    </row>
    <row r="28" spans="1:37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7" ht="44.25" customHeight="1" x14ac:dyDescent="0.55000000000000004">
      <c r="A29" s="44" t="s">
        <v>64</v>
      </c>
      <c r="B29" s="45"/>
      <c r="C29" s="44" t="s">
        <v>65</v>
      </c>
      <c r="D29" s="45"/>
      <c r="E29" s="44" t="s">
        <v>66</v>
      </c>
      <c r="F29" s="45"/>
      <c r="G29" s="44" t="s">
        <v>67</v>
      </c>
      <c r="H29" s="45"/>
      <c r="I29" s="44" t="s">
        <v>49</v>
      </c>
      <c r="J29" s="44" t="s">
        <v>49</v>
      </c>
      <c r="K29" s="44"/>
      <c r="L29" s="44" t="s">
        <v>68</v>
      </c>
      <c r="M29" s="44"/>
      <c r="N29" s="44" t="s">
        <v>69</v>
      </c>
      <c r="O29" s="44"/>
      <c r="P29" s="44" t="s">
        <v>49</v>
      </c>
      <c r="Q29" s="44"/>
      <c r="R29" s="44" t="s">
        <v>70</v>
      </c>
      <c r="S29" s="44"/>
      <c r="T29" s="44" t="s">
        <v>71</v>
      </c>
      <c r="U29" s="44"/>
      <c r="V29" s="44" t="s">
        <v>49</v>
      </c>
      <c r="W29" s="46"/>
      <c r="X29" s="44" t="s">
        <v>72</v>
      </c>
      <c r="Y29" s="44"/>
      <c r="Z29" s="44" t="s">
        <v>73</v>
      </c>
      <c r="AA29" s="44"/>
      <c r="AB29" s="44" t="s">
        <v>49</v>
      </c>
      <c r="AC29" s="46"/>
      <c r="AD29" s="44" t="s">
        <v>74</v>
      </c>
      <c r="AE29" s="44"/>
      <c r="AF29" s="44" t="s">
        <v>75</v>
      </c>
      <c r="AG29" s="44"/>
      <c r="AH29" s="44" t="s">
        <v>49</v>
      </c>
      <c r="AI29" s="47"/>
      <c r="AJ29" s="48" t="s">
        <v>76</v>
      </c>
      <c r="AK29" s="48" t="s">
        <v>77</v>
      </c>
    </row>
    <row r="30" spans="1:37" x14ac:dyDescent="0.25">
      <c r="A30" s="34" t="s">
        <v>78</v>
      </c>
      <c r="C30" s="35">
        <v>4.7024381672464855E-3</v>
      </c>
      <c r="E30" s="14">
        <f>+$I$17*C30</f>
        <v>33752.996091525973</v>
      </c>
      <c r="G30" s="38">
        <f>+$I$19*C30</f>
        <v>0</v>
      </c>
      <c r="H30" s="39"/>
      <c r="I30" s="39">
        <f>+E30+G30</f>
        <v>33752.996091525973</v>
      </c>
      <c r="L30" s="14">
        <f>+$P$17*C30</f>
        <v>46126.907240931359</v>
      </c>
      <c r="N30" s="38">
        <f>+$P$19*C30</f>
        <v>0</v>
      </c>
      <c r="O30" s="38"/>
      <c r="P30" s="38">
        <f>+L30+N30</f>
        <v>46126.907240931359</v>
      </c>
      <c r="Q30" s="38"/>
      <c r="R30" s="38">
        <f>+$V$17*C30</f>
        <v>47511.742364118283</v>
      </c>
      <c r="S30" s="38"/>
      <c r="T30" s="38">
        <f>+$V$19*C30</f>
        <v>0</v>
      </c>
      <c r="U30" s="38"/>
      <c r="V30" s="42">
        <f>+R30+T30</f>
        <v>47511.742364118283</v>
      </c>
      <c r="W30" s="42"/>
      <c r="X30" s="42">
        <f>+$AB$17*C30</f>
        <v>48936.21904105509</v>
      </c>
      <c r="Y30" s="42"/>
      <c r="Z30" s="42">
        <f>+$AB$19*C30</f>
        <v>0</v>
      </c>
      <c r="AA30" s="42"/>
      <c r="AB30" s="42">
        <f>+X30+Z30</f>
        <v>48936.21904105509</v>
      </c>
      <c r="AC30" s="42"/>
      <c r="AD30" s="42">
        <f>+$AH$17*C30</f>
        <v>50402.420451849874</v>
      </c>
      <c r="AE30" s="42"/>
      <c r="AF30" s="42">
        <f>+$AH$19*C30</f>
        <v>0</v>
      </c>
      <c r="AG30" s="42"/>
      <c r="AH30" s="42">
        <f>+AD30+AF30</f>
        <v>50402.420451849874</v>
      </c>
      <c r="AI30" s="42"/>
      <c r="AJ30" s="42">
        <f>+E30+L30+R30+X30+AD30</f>
        <v>226730.28518948058</v>
      </c>
      <c r="AK30" s="42">
        <f>+G30+N30+T30+Z30+AF30</f>
        <v>0</v>
      </c>
    </row>
    <row r="31" spans="1:37" x14ac:dyDescent="0.25">
      <c r="A31" s="34" t="s">
        <v>79</v>
      </c>
      <c r="C31" s="35">
        <v>3.4704330581509838E-3</v>
      </c>
      <c r="E31" s="14">
        <f t="shared" ref="E31:E70" si="6">+$I$17*C31</f>
        <v>24909.952939639097</v>
      </c>
      <c r="G31" s="38">
        <f t="shared" ref="G31:G70" si="7">+$I$19*C31</f>
        <v>0</v>
      </c>
      <c r="H31" s="39"/>
      <c r="I31" s="39">
        <f t="shared" ref="I31:I71" si="8">+E31+G31</f>
        <v>24909.952939639097</v>
      </c>
      <c r="L31" s="14">
        <f t="shared" ref="L31:L70" si="9">+$P$17*C31</f>
        <v>34041.988021062549</v>
      </c>
      <c r="N31" s="38">
        <f t="shared" ref="N31:N70" si="10">+$P$19*C31</f>
        <v>0</v>
      </c>
      <c r="O31" s="38"/>
      <c r="P31" s="38">
        <f t="shared" ref="P31:P70" si="11">+L31+N31</f>
        <v>34041.988021062549</v>
      </c>
      <c r="Q31" s="38"/>
      <c r="R31" s="38">
        <f t="shared" ref="R31:R71" si="12">+$V$17*C31</f>
        <v>35064.006263656607</v>
      </c>
      <c r="S31" s="38"/>
      <c r="T31" s="38">
        <f t="shared" ref="T31:T71" si="13">+$V$19*C31</f>
        <v>0</v>
      </c>
      <c r="U31" s="38"/>
      <c r="V31" s="42">
        <f t="shared" ref="V31:V71" si="14">+R31+T31</f>
        <v>35064.006263656607</v>
      </c>
      <c r="W31" s="42"/>
      <c r="X31" s="42">
        <f t="shared" ref="X31:X71" si="15">+$AB$17*C31</f>
        <v>36115.280256930877</v>
      </c>
      <c r="Y31" s="42"/>
      <c r="Z31" s="42">
        <f t="shared" ref="Z31:Z71" si="16">+$AB$19*C31</f>
        <v>0</v>
      </c>
      <c r="AA31" s="42"/>
      <c r="AB31" s="42">
        <f t="shared" ref="AB31:AB71" si="17">+X31+Z31</f>
        <v>36115.280256930877</v>
      </c>
      <c r="AC31" s="42"/>
      <c r="AD31" s="42">
        <f t="shared" ref="AD31:AD71" si="18">+$AH$17*C31</f>
        <v>37197.34740273012</v>
      </c>
      <c r="AE31" s="42"/>
      <c r="AF31" s="42">
        <f t="shared" ref="AF31:AF71" si="19">+$AH$19*C31</f>
        <v>0</v>
      </c>
      <c r="AG31" s="42"/>
      <c r="AH31" s="42">
        <f t="shared" ref="AH31:AH71" si="20">+AD31+AF31</f>
        <v>37197.34740273012</v>
      </c>
      <c r="AI31" s="42"/>
      <c r="AJ31" s="42">
        <f t="shared" ref="AJ31:AJ71" si="21">+E31+L31+R31+X31+AD31</f>
        <v>167328.57488401924</v>
      </c>
      <c r="AK31" s="42">
        <f t="shared" ref="AK31:AK71" si="22">+G31+N31+T31+Z31+AF31</f>
        <v>0</v>
      </c>
    </row>
    <row r="32" spans="1:37" x14ac:dyDescent="0.25">
      <c r="A32" s="34" t="s">
        <v>80</v>
      </c>
      <c r="C32" s="35">
        <v>1.4700914336772375E-2</v>
      </c>
      <c r="E32" s="14">
        <f t="shared" si="6"/>
        <v>105519.70839448296</v>
      </c>
      <c r="G32" s="38">
        <f t="shared" si="7"/>
        <v>0</v>
      </c>
      <c r="H32" s="39"/>
      <c r="I32" s="39">
        <f t="shared" si="8"/>
        <v>105519.70839448296</v>
      </c>
      <c r="L32" s="14">
        <f t="shared" si="9"/>
        <v>144203.42976380774</v>
      </c>
      <c r="N32" s="38">
        <f t="shared" si="10"/>
        <v>0</v>
      </c>
      <c r="O32" s="38"/>
      <c r="P32" s="38">
        <f t="shared" si="11"/>
        <v>144203.42976380774</v>
      </c>
      <c r="Q32" s="38"/>
      <c r="R32" s="38">
        <f t="shared" si="12"/>
        <v>148532.74612958683</v>
      </c>
      <c r="S32" s="38"/>
      <c r="T32" s="38">
        <f t="shared" si="13"/>
        <v>0</v>
      </c>
      <c r="U32" s="38"/>
      <c r="V32" s="42">
        <f t="shared" si="14"/>
        <v>148532.74612958683</v>
      </c>
      <c r="W32" s="42"/>
      <c r="X32" s="42">
        <f t="shared" si="15"/>
        <v>152985.99120322493</v>
      </c>
      <c r="Y32" s="42"/>
      <c r="Z32" s="42">
        <f t="shared" si="16"/>
        <v>0</v>
      </c>
      <c r="AA32" s="42"/>
      <c r="AB32" s="42">
        <f t="shared" si="17"/>
        <v>152985.99120322493</v>
      </c>
      <c r="AC32" s="42"/>
      <c r="AD32" s="42">
        <f t="shared" si="18"/>
        <v>157569.67748977322</v>
      </c>
      <c r="AE32" s="42"/>
      <c r="AF32" s="42">
        <f t="shared" si="19"/>
        <v>0</v>
      </c>
      <c r="AG32" s="42"/>
      <c r="AH32" s="42">
        <f t="shared" si="20"/>
        <v>157569.67748977322</v>
      </c>
      <c r="AI32" s="42"/>
      <c r="AJ32" s="42">
        <f t="shared" si="21"/>
        <v>708811.55298087571</v>
      </c>
      <c r="AK32" s="42">
        <f t="shared" si="22"/>
        <v>0</v>
      </c>
    </row>
    <row r="33" spans="1:37" x14ac:dyDescent="0.25">
      <c r="A33" s="34" t="s">
        <v>81</v>
      </c>
      <c r="C33" s="35">
        <v>8.8649397482689039E-3</v>
      </c>
      <c r="E33" s="14">
        <f t="shared" si="6"/>
        <v>63630.45425223335</v>
      </c>
      <c r="G33" s="38">
        <f t="shared" si="7"/>
        <v>0</v>
      </c>
      <c r="H33" s="39"/>
      <c r="I33" s="39">
        <f t="shared" si="8"/>
        <v>63630.45425223335</v>
      </c>
      <c r="L33" s="14">
        <f t="shared" si="9"/>
        <v>86957.497136912672</v>
      </c>
      <c r="N33" s="38">
        <f t="shared" si="10"/>
        <v>0</v>
      </c>
      <c r="O33" s="38"/>
      <c r="P33" s="38">
        <f t="shared" si="11"/>
        <v>86957.497136912672</v>
      </c>
      <c r="Q33" s="38"/>
      <c r="R33" s="38">
        <f t="shared" si="12"/>
        <v>89568.15983819963</v>
      </c>
      <c r="S33" s="38"/>
      <c r="T33" s="38">
        <f t="shared" si="13"/>
        <v>0</v>
      </c>
      <c r="U33" s="38"/>
      <c r="V33" s="42">
        <f t="shared" si="14"/>
        <v>89568.15983819963</v>
      </c>
      <c r="W33" s="42"/>
      <c r="X33" s="42">
        <f t="shared" si="15"/>
        <v>92253.553981564488</v>
      </c>
      <c r="Y33" s="42"/>
      <c r="Z33" s="42">
        <f t="shared" si="16"/>
        <v>0</v>
      </c>
      <c r="AA33" s="42"/>
      <c r="AB33" s="42">
        <f t="shared" si="17"/>
        <v>92253.553981564488</v>
      </c>
      <c r="AC33" s="42"/>
      <c r="AD33" s="42">
        <f t="shared" si="18"/>
        <v>95017.606735315741</v>
      </c>
      <c r="AE33" s="42"/>
      <c r="AF33" s="42">
        <f t="shared" si="19"/>
        <v>0</v>
      </c>
      <c r="AG33" s="42"/>
      <c r="AH33" s="42">
        <f t="shared" si="20"/>
        <v>95017.606735315741</v>
      </c>
      <c r="AI33" s="42"/>
      <c r="AJ33" s="42">
        <f t="shared" si="21"/>
        <v>427427.27194422588</v>
      </c>
      <c r="AK33" s="42">
        <f t="shared" si="22"/>
        <v>0</v>
      </c>
    </row>
    <row r="34" spans="1:37" x14ac:dyDescent="0.25">
      <c r="A34" s="34" t="s">
        <v>82</v>
      </c>
      <c r="C34" s="35">
        <v>2.2238169211553239E-3</v>
      </c>
      <c r="E34" s="14">
        <f t="shared" si="6"/>
        <v>15962.035263076443</v>
      </c>
      <c r="G34" s="38">
        <f t="shared" si="7"/>
        <v>0</v>
      </c>
      <c r="H34" s="39"/>
      <c r="I34" s="39">
        <f t="shared" si="8"/>
        <v>15962.035263076443</v>
      </c>
      <c r="L34" s="14">
        <f t="shared" si="9"/>
        <v>21813.747080699981</v>
      </c>
      <c r="N34" s="38">
        <f t="shared" si="10"/>
        <v>0</v>
      </c>
      <c r="O34" s="38"/>
      <c r="P34" s="38">
        <f t="shared" si="11"/>
        <v>21813.747080699981</v>
      </c>
      <c r="Q34" s="38"/>
      <c r="R34" s="38">
        <f t="shared" si="12"/>
        <v>22468.645597261777</v>
      </c>
      <c r="S34" s="38"/>
      <c r="T34" s="38">
        <f t="shared" si="13"/>
        <v>0</v>
      </c>
      <c r="U34" s="38"/>
      <c r="V34" s="42">
        <f t="shared" si="14"/>
        <v>22468.645597261777</v>
      </c>
      <c r="W34" s="42"/>
      <c r="X34" s="42">
        <f t="shared" si="15"/>
        <v>23142.29089046891</v>
      </c>
      <c r="Y34" s="42"/>
      <c r="Z34" s="42">
        <f t="shared" si="16"/>
        <v>0</v>
      </c>
      <c r="AA34" s="42"/>
      <c r="AB34" s="42">
        <f t="shared" si="17"/>
        <v>23142.29089046891</v>
      </c>
      <c r="AC34" s="42"/>
      <c r="AD34" s="42">
        <f t="shared" si="18"/>
        <v>23835.668111217456</v>
      </c>
      <c r="AE34" s="42"/>
      <c r="AF34" s="42">
        <f t="shared" si="19"/>
        <v>0</v>
      </c>
      <c r="AG34" s="42"/>
      <c r="AH34" s="42">
        <f t="shared" si="20"/>
        <v>23835.668111217456</v>
      </c>
      <c r="AI34" s="42"/>
      <c r="AJ34" s="42">
        <f t="shared" si="21"/>
        <v>107222.38694272457</v>
      </c>
      <c r="AK34" s="42">
        <f t="shared" si="22"/>
        <v>0</v>
      </c>
    </row>
    <row r="35" spans="1:37" x14ac:dyDescent="0.25">
      <c r="A35" s="34" t="s">
        <v>83</v>
      </c>
      <c r="C35" s="35">
        <v>9.7010779930296557E-3</v>
      </c>
      <c r="E35" s="14">
        <f t="shared" si="6"/>
        <v>69632.058080638511</v>
      </c>
      <c r="G35" s="38">
        <f t="shared" si="7"/>
        <v>0</v>
      </c>
      <c r="H35" s="39"/>
      <c r="I35" s="39">
        <f t="shared" si="8"/>
        <v>69632.058080638511</v>
      </c>
      <c r="L35" s="14">
        <f t="shared" si="9"/>
        <v>95159.300092092875</v>
      </c>
      <c r="N35" s="38">
        <f t="shared" si="10"/>
        <v>0</v>
      </c>
      <c r="O35" s="38"/>
      <c r="P35" s="38">
        <f t="shared" si="11"/>
        <v>95159.300092092875</v>
      </c>
      <c r="Q35" s="38"/>
      <c r="R35" s="38">
        <f t="shared" si="12"/>
        <v>98016.199653494157</v>
      </c>
      <c r="S35" s="38"/>
      <c r="T35" s="38">
        <f t="shared" si="13"/>
        <v>0</v>
      </c>
      <c r="U35" s="38"/>
      <c r="V35" s="42">
        <f t="shared" si="14"/>
        <v>98016.199653494157</v>
      </c>
      <c r="W35" s="42"/>
      <c r="X35" s="42">
        <f t="shared" si="15"/>
        <v>100954.87930237668</v>
      </c>
      <c r="Y35" s="42"/>
      <c r="Z35" s="42">
        <f t="shared" si="16"/>
        <v>0</v>
      </c>
      <c r="AA35" s="42"/>
      <c r="AB35" s="42">
        <f t="shared" si="17"/>
        <v>100954.87930237668</v>
      </c>
      <c r="AC35" s="42"/>
      <c r="AD35" s="42">
        <f t="shared" si="18"/>
        <v>103979.63661629135</v>
      </c>
      <c r="AE35" s="42"/>
      <c r="AF35" s="42">
        <f t="shared" si="19"/>
        <v>0</v>
      </c>
      <c r="AG35" s="42"/>
      <c r="AH35" s="42">
        <f t="shared" si="20"/>
        <v>103979.63661629135</v>
      </c>
      <c r="AI35" s="42"/>
      <c r="AJ35" s="42">
        <f t="shared" si="21"/>
        <v>467742.07374489354</v>
      </c>
      <c r="AK35" s="42">
        <f t="shared" si="22"/>
        <v>0</v>
      </c>
    </row>
    <row r="36" spans="1:37" x14ac:dyDescent="0.25">
      <c r="A36" s="34" t="s">
        <v>84</v>
      </c>
      <c r="C36" s="35">
        <v>3.4726976042587211E-2</v>
      </c>
      <c r="E36" s="14">
        <f t="shared" si="6"/>
        <v>249262.07319432098</v>
      </c>
      <c r="G36" s="38">
        <f t="shared" si="7"/>
        <v>0</v>
      </c>
      <c r="H36" s="39"/>
      <c r="I36" s="39">
        <f t="shared" si="8"/>
        <v>249262.07319432098</v>
      </c>
      <c r="L36" s="14">
        <f t="shared" si="9"/>
        <v>340642.0128672162</v>
      </c>
      <c r="N36" s="38">
        <f t="shared" si="10"/>
        <v>0</v>
      </c>
      <c r="O36" s="38"/>
      <c r="P36" s="38">
        <f t="shared" si="11"/>
        <v>340642.0128672162</v>
      </c>
      <c r="Q36" s="38"/>
      <c r="R36" s="38">
        <f t="shared" si="12"/>
        <v>350868.86422292585</v>
      </c>
      <c r="S36" s="38"/>
      <c r="T36" s="38">
        <f t="shared" si="13"/>
        <v>0</v>
      </c>
      <c r="U36" s="38"/>
      <c r="V36" s="42">
        <f t="shared" si="14"/>
        <v>350868.86422292585</v>
      </c>
      <c r="W36" s="42"/>
      <c r="X36" s="42">
        <f t="shared" si="15"/>
        <v>361388.4639866745</v>
      </c>
      <c r="Y36" s="42"/>
      <c r="Z36" s="42">
        <f t="shared" si="16"/>
        <v>0</v>
      </c>
      <c r="AA36" s="42"/>
      <c r="AB36" s="42">
        <f t="shared" si="17"/>
        <v>361388.4639866745</v>
      </c>
      <c r="AC36" s="42"/>
      <c r="AD36" s="42">
        <f t="shared" si="18"/>
        <v>372216.19620884903</v>
      </c>
      <c r="AE36" s="42"/>
      <c r="AF36" s="42">
        <f t="shared" si="19"/>
        <v>0</v>
      </c>
      <c r="AG36" s="42"/>
      <c r="AH36" s="42">
        <f t="shared" si="20"/>
        <v>372216.19620884903</v>
      </c>
      <c r="AI36" s="42"/>
      <c r="AJ36" s="42">
        <f t="shared" si="21"/>
        <v>1674377.6104799865</v>
      </c>
      <c r="AK36" s="42">
        <f t="shared" si="22"/>
        <v>0</v>
      </c>
    </row>
    <row r="37" spans="1:37" x14ac:dyDescent="0.25">
      <c r="A37" s="34" t="s">
        <v>85</v>
      </c>
      <c r="C37" s="35">
        <v>3.771295424142345E-3</v>
      </c>
      <c r="E37" s="14">
        <f t="shared" si="6"/>
        <v>27069.472300069079</v>
      </c>
      <c r="G37" s="38">
        <f t="shared" si="7"/>
        <v>0</v>
      </c>
      <c r="H37" s="39"/>
      <c r="I37" s="39">
        <f t="shared" si="8"/>
        <v>27069.472300069079</v>
      </c>
      <c r="L37" s="14">
        <f t="shared" si="9"/>
        <v>36993.191195839609</v>
      </c>
      <c r="N37" s="38">
        <f t="shared" si="10"/>
        <v>0</v>
      </c>
      <c r="O37" s="38"/>
      <c r="P37" s="38">
        <f t="shared" si="11"/>
        <v>36993.191195839609</v>
      </c>
      <c r="Q37" s="38"/>
      <c r="R37" s="38">
        <f t="shared" si="12"/>
        <v>38103.811299181565</v>
      </c>
      <c r="S37" s="38"/>
      <c r="T37" s="38">
        <f t="shared" si="13"/>
        <v>0</v>
      </c>
      <c r="U37" s="38"/>
      <c r="V37" s="42">
        <f t="shared" si="14"/>
        <v>38103.811299181565</v>
      </c>
      <c r="W37" s="42"/>
      <c r="X37" s="42">
        <f t="shared" si="15"/>
        <v>39246.223422949035</v>
      </c>
      <c r="Y37" s="42"/>
      <c r="Z37" s="42">
        <f t="shared" si="16"/>
        <v>0</v>
      </c>
      <c r="AA37" s="42"/>
      <c r="AB37" s="42">
        <f t="shared" si="17"/>
        <v>39246.223422949035</v>
      </c>
      <c r="AC37" s="42"/>
      <c r="AD37" s="42">
        <f t="shared" si="18"/>
        <v>40422.098251014919</v>
      </c>
      <c r="AE37" s="42"/>
      <c r="AF37" s="42">
        <f t="shared" si="19"/>
        <v>0</v>
      </c>
      <c r="AG37" s="42"/>
      <c r="AH37" s="42">
        <f t="shared" si="20"/>
        <v>40422.098251014919</v>
      </c>
      <c r="AI37" s="42"/>
      <c r="AJ37" s="42">
        <f t="shared" si="21"/>
        <v>181834.79646905421</v>
      </c>
      <c r="AK37" s="42">
        <f t="shared" si="22"/>
        <v>0</v>
      </c>
    </row>
    <row r="38" spans="1:37" x14ac:dyDescent="0.25">
      <c r="A38" s="34" t="s">
        <v>86</v>
      </c>
      <c r="C38" s="35">
        <v>1.2574571522861705E-2</v>
      </c>
      <c r="E38" s="14">
        <f t="shared" si="6"/>
        <v>90257.319366793439</v>
      </c>
      <c r="G38" s="38">
        <f t="shared" si="7"/>
        <v>0</v>
      </c>
      <c r="H38" s="39"/>
      <c r="I38" s="39">
        <f t="shared" si="8"/>
        <v>90257.319366793439</v>
      </c>
      <c r="L38" s="14">
        <f t="shared" si="9"/>
        <v>123345.82052976433</v>
      </c>
      <c r="N38" s="38">
        <f t="shared" si="10"/>
        <v>0</v>
      </c>
      <c r="O38" s="38"/>
      <c r="P38" s="38">
        <f t="shared" si="11"/>
        <v>123345.82052976433</v>
      </c>
      <c r="Q38" s="38"/>
      <c r="R38" s="38">
        <f t="shared" si="12"/>
        <v>127048.94382124643</v>
      </c>
      <c r="S38" s="38"/>
      <c r="T38" s="38">
        <f t="shared" si="13"/>
        <v>0</v>
      </c>
      <c r="U38" s="38"/>
      <c r="V38" s="42">
        <f t="shared" si="14"/>
        <v>127048.94382124643</v>
      </c>
      <c r="W38" s="42"/>
      <c r="X38" s="42">
        <f t="shared" si="15"/>
        <v>130858.07075066627</v>
      </c>
      <c r="Y38" s="42"/>
      <c r="Z38" s="42">
        <f t="shared" si="16"/>
        <v>0</v>
      </c>
      <c r="AA38" s="42"/>
      <c r="AB38" s="42">
        <f t="shared" si="17"/>
        <v>130858.07075066627</v>
      </c>
      <c r="AC38" s="42"/>
      <c r="AD38" s="42">
        <f t="shared" si="18"/>
        <v>134778.77185320845</v>
      </c>
      <c r="AE38" s="42"/>
      <c r="AF38" s="42">
        <f t="shared" si="19"/>
        <v>0</v>
      </c>
      <c r="AG38" s="42"/>
      <c r="AH38" s="42">
        <f t="shared" si="20"/>
        <v>134778.77185320845</v>
      </c>
      <c r="AI38" s="42"/>
      <c r="AJ38" s="42">
        <f t="shared" si="21"/>
        <v>606288.92632167891</v>
      </c>
      <c r="AK38" s="42">
        <f t="shared" si="22"/>
        <v>0</v>
      </c>
    </row>
    <row r="39" spans="1:37" x14ac:dyDescent="0.25">
      <c r="A39" s="34" t="s">
        <v>87</v>
      </c>
      <c r="C39" s="35">
        <v>5.6989009632076922E-3</v>
      </c>
      <c r="E39" s="14">
        <f t="shared" si="6"/>
        <v>40905.371872178461</v>
      </c>
      <c r="G39" s="38">
        <f t="shared" si="7"/>
        <v>0</v>
      </c>
      <c r="H39" s="39"/>
      <c r="I39" s="39">
        <f t="shared" si="8"/>
        <v>40905.371872178461</v>
      </c>
      <c r="L39" s="14">
        <f t="shared" si="9"/>
        <v>55901.357286545848</v>
      </c>
      <c r="N39" s="38">
        <f t="shared" si="10"/>
        <v>0</v>
      </c>
      <c r="O39" s="38"/>
      <c r="P39" s="38">
        <f t="shared" si="11"/>
        <v>55901.357286545848</v>
      </c>
      <c r="Q39" s="38"/>
      <c r="R39" s="38">
        <f t="shared" si="12"/>
        <v>57579.643727903771</v>
      </c>
      <c r="S39" s="38"/>
      <c r="T39" s="38">
        <f t="shared" si="13"/>
        <v>0</v>
      </c>
      <c r="U39" s="38"/>
      <c r="V39" s="42">
        <f t="shared" si="14"/>
        <v>57579.643727903771</v>
      </c>
      <c r="W39" s="42"/>
      <c r="X39" s="42">
        <f t="shared" si="15"/>
        <v>59305.971904381535</v>
      </c>
      <c r="Y39" s="42"/>
      <c r="Z39" s="42">
        <f t="shared" si="16"/>
        <v>0</v>
      </c>
      <c r="AA39" s="42"/>
      <c r="AB39" s="42">
        <f t="shared" si="17"/>
        <v>59305.971904381535</v>
      </c>
      <c r="AC39" s="42"/>
      <c r="AD39" s="42">
        <f t="shared" si="18"/>
        <v>61082.866429105838</v>
      </c>
      <c r="AE39" s="42"/>
      <c r="AF39" s="42">
        <f t="shared" si="19"/>
        <v>0</v>
      </c>
      <c r="AG39" s="42"/>
      <c r="AH39" s="42">
        <f t="shared" si="20"/>
        <v>61082.866429105838</v>
      </c>
      <c r="AI39" s="42"/>
      <c r="AJ39" s="42">
        <f t="shared" si="21"/>
        <v>274775.21122011542</v>
      </c>
      <c r="AK39" s="42">
        <f t="shared" si="22"/>
        <v>0</v>
      </c>
    </row>
    <row r="40" spans="1:37" x14ac:dyDescent="0.25">
      <c r="A40" s="34" t="s">
        <v>88</v>
      </c>
      <c r="C40" s="35">
        <v>8.3740109124454164E-4</v>
      </c>
      <c r="E40" s="14">
        <f t="shared" si="6"/>
        <v>6010.6682436968777</v>
      </c>
      <c r="G40" s="38">
        <f t="shared" si="7"/>
        <v>0</v>
      </c>
      <c r="H40" s="39"/>
      <c r="I40" s="39">
        <f t="shared" si="8"/>
        <v>6010.6682436968777</v>
      </c>
      <c r="L40" s="14">
        <f t="shared" si="9"/>
        <v>8214.1904019781214</v>
      </c>
      <c r="N40" s="38">
        <f t="shared" si="10"/>
        <v>0</v>
      </c>
      <c r="O40" s="38"/>
      <c r="P40" s="38">
        <f t="shared" si="11"/>
        <v>8214.1904019781214</v>
      </c>
      <c r="Q40" s="38"/>
      <c r="R40" s="38">
        <f t="shared" si="12"/>
        <v>8460.7991615420015</v>
      </c>
      <c r="S40" s="38"/>
      <c r="T40" s="38">
        <f t="shared" si="13"/>
        <v>0</v>
      </c>
      <c r="U40" s="38"/>
      <c r="V40" s="42">
        <f t="shared" si="14"/>
        <v>8460.7991615420015</v>
      </c>
      <c r="W40" s="42"/>
      <c r="X40" s="42">
        <f t="shared" si="15"/>
        <v>8714.4672123050714</v>
      </c>
      <c r="Y40" s="42"/>
      <c r="Z40" s="42">
        <f t="shared" si="16"/>
        <v>0</v>
      </c>
      <c r="AA40" s="42"/>
      <c r="AB40" s="42">
        <f t="shared" si="17"/>
        <v>8714.4672123050714</v>
      </c>
      <c r="AC40" s="42"/>
      <c r="AD40" s="42">
        <f t="shared" si="18"/>
        <v>8975.5655229507538</v>
      </c>
      <c r="AE40" s="42"/>
      <c r="AF40" s="42">
        <f t="shared" si="19"/>
        <v>0</v>
      </c>
      <c r="AG40" s="42"/>
      <c r="AH40" s="42">
        <f t="shared" si="20"/>
        <v>8975.5655229507538</v>
      </c>
      <c r="AI40" s="42"/>
      <c r="AJ40" s="42">
        <f t="shared" si="21"/>
        <v>40375.690542472825</v>
      </c>
      <c r="AK40" s="42">
        <f t="shared" si="22"/>
        <v>0</v>
      </c>
    </row>
    <row r="41" spans="1:37" x14ac:dyDescent="0.25">
      <c r="A41" s="34" t="s">
        <v>89</v>
      </c>
      <c r="C41" s="35">
        <v>1.422844080509696E-4</v>
      </c>
      <c r="E41" s="14">
        <f t="shared" si="6"/>
        <v>1021.2840441539678</v>
      </c>
      <c r="G41" s="38">
        <f t="shared" si="7"/>
        <v>0</v>
      </c>
      <c r="H41" s="39"/>
      <c r="I41" s="39">
        <f t="shared" si="8"/>
        <v>1021.2840441539678</v>
      </c>
      <c r="L41" s="14">
        <f t="shared" si="9"/>
        <v>1395.6886743799444</v>
      </c>
      <c r="N41" s="38">
        <f t="shared" si="10"/>
        <v>0</v>
      </c>
      <c r="O41" s="38"/>
      <c r="P41" s="38">
        <f t="shared" si="11"/>
        <v>1395.6886743799444</v>
      </c>
      <c r="Q41" s="38"/>
      <c r="R41" s="38">
        <f t="shared" si="12"/>
        <v>1437.5904365600984</v>
      </c>
      <c r="S41" s="38"/>
      <c r="T41" s="38">
        <f t="shared" si="13"/>
        <v>0</v>
      </c>
      <c r="U41" s="38"/>
      <c r="V41" s="42">
        <f t="shared" si="14"/>
        <v>1437.5904365600984</v>
      </c>
      <c r="W41" s="42"/>
      <c r="X41" s="42">
        <f t="shared" si="15"/>
        <v>1480.6916563001223</v>
      </c>
      <c r="Y41" s="42"/>
      <c r="Z41" s="42">
        <f t="shared" si="16"/>
        <v>0</v>
      </c>
      <c r="AA41" s="42"/>
      <c r="AB41" s="42">
        <f t="shared" si="17"/>
        <v>1480.6916563001223</v>
      </c>
      <c r="AC41" s="42"/>
      <c r="AD41" s="42">
        <f t="shared" si="18"/>
        <v>1525.0553655927824</v>
      </c>
      <c r="AE41" s="42"/>
      <c r="AF41" s="42">
        <f t="shared" si="19"/>
        <v>0</v>
      </c>
      <c r="AG41" s="42"/>
      <c r="AH41" s="42">
        <f t="shared" si="20"/>
        <v>1525.0553655927824</v>
      </c>
      <c r="AI41" s="42"/>
      <c r="AJ41" s="42">
        <f t="shared" si="21"/>
        <v>6860.3101769869154</v>
      </c>
      <c r="AK41" s="42">
        <f t="shared" si="22"/>
        <v>0</v>
      </c>
    </row>
    <row r="42" spans="1:37" x14ac:dyDescent="0.25">
      <c r="A42" s="34" t="s">
        <v>90</v>
      </c>
      <c r="C42" s="35">
        <v>9.6891275723990002E-3</v>
      </c>
      <c r="E42" s="14">
        <f t="shared" si="6"/>
        <v>69546.280769700505</v>
      </c>
      <c r="G42" s="38">
        <f t="shared" si="7"/>
        <v>0</v>
      </c>
      <c r="H42" s="39"/>
      <c r="I42" s="39">
        <f t="shared" si="8"/>
        <v>69546.280769700505</v>
      </c>
      <c r="L42" s="14">
        <f t="shared" si="9"/>
        <v>95042.076659414932</v>
      </c>
      <c r="N42" s="38">
        <f t="shared" si="10"/>
        <v>0</v>
      </c>
      <c r="O42" s="38"/>
      <c r="P42" s="38">
        <f t="shared" si="11"/>
        <v>95042.076659414932</v>
      </c>
      <c r="Q42" s="38"/>
      <c r="R42" s="38">
        <f t="shared" si="12"/>
        <v>97895.456905593441</v>
      </c>
      <c r="S42" s="38"/>
      <c r="T42" s="38">
        <f t="shared" si="13"/>
        <v>0</v>
      </c>
      <c r="U42" s="38"/>
      <c r="V42" s="42">
        <f t="shared" si="14"/>
        <v>97895.456905593441</v>
      </c>
      <c r="W42" s="42"/>
      <c r="X42" s="42">
        <f t="shared" si="15"/>
        <v>100830.51649720725</v>
      </c>
      <c r="Y42" s="42"/>
      <c r="Z42" s="42">
        <f t="shared" si="16"/>
        <v>0</v>
      </c>
      <c r="AA42" s="42"/>
      <c r="AB42" s="42">
        <f t="shared" si="17"/>
        <v>100830.51649720725</v>
      </c>
      <c r="AC42" s="42"/>
      <c r="AD42" s="42">
        <f t="shared" si="18"/>
        <v>103851.54771777097</v>
      </c>
      <c r="AE42" s="42"/>
      <c r="AF42" s="42">
        <f t="shared" si="19"/>
        <v>0</v>
      </c>
      <c r="AG42" s="42"/>
      <c r="AH42" s="42">
        <f t="shared" si="20"/>
        <v>103851.54771777097</v>
      </c>
      <c r="AI42" s="42"/>
      <c r="AJ42" s="42">
        <f t="shared" si="21"/>
        <v>467165.87854968716</v>
      </c>
      <c r="AK42" s="42">
        <f t="shared" si="22"/>
        <v>0</v>
      </c>
    </row>
    <row r="43" spans="1:37" x14ac:dyDescent="0.25">
      <c r="A43" s="34" t="s">
        <v>91</v>
      </c>
      <c r="C43" s="35">
        <v>6.2508556876656976E-2</v>
      </c>
      <c r="E43" s="14">
        <f t="shared" si="6"/>
        <v>448671.73174977774</v>
      </c>
      <c r="G43" s="38">
        <f t="shared" si="7"/>
        <v>0</v>
      </c>
      <c r="H43" s="39"/>
      <c r="I43" s="39">
        <f t="shared" si="8"/>
        <v>448671.73174977774</v>
      </c>
      <c r="L43" s="14">
        <f t="shared" si="9"/>
        <v>613155.62316098914</v>
      </c>
      <c r="N43" s="38">
        <f t="shared" si="10"/>
        <v>0</v>
      </c>
      <c r="O43" s="38"/>
      <c r="P43" s="38">
        <f t="shared" si="11"/>
        <v>613155.62316098914</v>
      </c>
      <c r="Q43" s="38"/>
      <c r="R43" s="38">
        <f t="shared" si="12"/>
        <v>631563.95560126647</v>
      </c>
      <c r="S43" s="38"/>
      <c r="T43" s="38">
        <f t="shared" si="13"/>
        <v>0</v>
      </c>
      <c r="U43" s="38"/>
      <c r="V43" s="42">
        <f t="shared" si="14"/>
        <v>631563.95560126647</v>
      </c>
      <c r="W43" s="42"/>
      <c r="X43" s="42">
        <f t="shared" si="15"/>
        <v>650499.23517601402</v>
      </c>
      <c r="Y43" s="42"/>
      <c r="Z43" s="42">
        <f t="shared" si="16"/>
        <v>0</v>
      </c>
      <c r="AA43" s="42"/>
      <c r="AB43" s="42">
        <f t="shared" si="17"/>
        <v>650499.23517601402</v>
      </c>
      <c r="AC43" s="42"/>
      <c r="AD43" s="42">
        <f t="shared" si="18"/>
        <v>669989.15317592816</v>
      </c>
      <c r="AE43" s="42"/>
      <c r="AF43" s="42">
        <f t="shared" si="19"/>
        <v>0</v>
      </c>
      <c r="AG43" s="42"/>
      <c r="AH43" s="42">
        <f t="shared" si="20"/>
        <v>669989.15317592816</v>
      </c>
      <c r="AI43" s="42"/>
      <c r="AJ43" s="42">
        <f t="shared" si="21"/>
        <v>3013879.6988639752</v>
      </c>
      <c r="AK43" s="42">
        <f t="shared" si="22"/>
        <v>0</v>
      </c>
    </row>
    <row r="44" spans="1:37" x14ac:dyDescent="0.25">
      <c r="A44" s="34" t="s">
        <v>92</v>
      </c>
      <c r="C44" s="35">
        <v>4.0330857748486692E-3</v>
      </c>
      <c r="E44" s="14">
        <f t="shared" si="6"/>
        <v>28948.541916706658</v>
      </c>
      <c r="G44" s="38">
        <f t="shared" si="7"/>
        <v>0</v>
      </c>
      <c r="H44" s="39"/>
      <c r="I44" s="39">
        <f t="shared" si="8"/>
        <v>28948.541916706658</v>
      </c>
      <c r="L44" s="14">
        <f t="shared" si="9"/>
        <v>39561.131229099497</v>
      </c>
      <c r="N44" s="38">
        <f t="shared" si="10"/>
        <v>0</v>
      </c>
      <c r="O44" s="38"/>
      <c r="P44" s="38">
        <f t="shared" si="11"/>
        <v>39561.131229099497</v>
      </c>
      <c r="Q44" s="38"/>
      <c r="R44" s="38">
        <f t="shared" si="12"/>
        <v>40748.846758192005</v>
      </c>
      <c r="S44" s="38"/>
      <c r="T44" s="38">
        <f t="shared" si="13"/>
        <v>0</v>
      </c>
      <c r="U44" s="38"/>
      <c r="V44" s="42">
        <f t="shared" si="14"/>
        <v>40748.846758192005</v>
      </c>
      <c r="W44" s="42"/>
      <c r="X44" s="42">
        <f t="shared" si="15"/>
        <v>41970.561200366494</v>
      </c>
      <c r="Y44" s="42"/>
      <c r="Z44" s="42">
        <f t="shared" si="16"/>
        <v>0</v>
      </c>
      <c r="AA44" s="42"/>
      <c r="AB44" s="42">
        <f t="shared" si="17"/>
        <v>41970.561200366494</v>
      </c>
      <c r="AC44" s="42"/>
      <c r="AD44" s="42">
        <f t="shared" si="18"/>
        <v>43228.061212621207</v>
      </c>
      <c r="AE44" s="42"/>
      <c r="AF44" s="42">
        <f t="shared" si="19"/>
        <v>0</v>
      </c>
      <c r="AG44" s="42"/>
      <c r="AH44" s="42">
        <f t="shared" si="20"/>
        <v>43228.061212621207</v>
      </c>
      <c r="AI44" s="42"/>
      <c r="AJ44" s="42">
        <f t="shared" si="21"/>
        <v>194457.14231698588</v>
      </c>
      <c r="AK44" s="42">
        <f t="shared" si="22"/>
        <v>0</v>
      </c>
    </row>
    <row r="45" spans="1:37" x14ac:dyDescent="0.25">
      <c r="A45" s="34" t="s">
        <v>93</v>
      </c>
      <c r="C45" s="35">
        <v>2.5912601549594395E-2</v>
      </c>
      <c r="E45" s="14">
        <f t="shared" si="6"/>
        <v>185994.56446162442</v>
      </c>
      <c r="G45" s="38">
        <f t="shared" si="7"/>
        <v>0</v>
      </c>
      <c r="H45" s="39"/>
      <c r="I45" s="39">
        <f t="shared" si="8"/>
        <v>185994.56446162442</v>
      </c>
      <c r="L45" s="14">
        <f t="shared" si="9"/>
        <v>254180.5177523992</v>
      </c>
      <c r="N45" s="38">
        <f t="shared" si="10"/>
        <v>0</v>
      </c>
      <c r="O45" s="38"/>
      <c r="P45" s="38">
        <f t="shared" si="11"/>
        <v>254180.5177523992</v>
      </c>
      <c r="Q45" s="38"/>
      <c r="R45" s="38">
        <f t="shared" si="12"/>
        <v>261811.5975205439</v>
      </c>
      <c r="S45" s="38"/>
      <c r="T45" s="38">
        <f t="shared" si="13"/>
        <v>0</v>
      </c>
      <c r="U45" s="38"/>
      <c r="V45" s="42">
        <f t="shared" si="14"/>
        <v>261811.5975205439</v>
      </c>
      <c r="W45" s="42"/>
      <c r="X45" s="42">
        <f t="shared" si="15"/>
        <v>269661.12051975168</v>
      </c>
      <c r="Y45" s="42"/>
      <c r="Z45" s="42">
        <f t="shared" si="16"/>
        <v>0</v>
      </c>
      <c r="AA45" s="42"/>
      <c r="AB45" s="42">
        <f t="shared" si="17"/>
        <v>269661.12051975168</v>
      </c>
      <c r="AC45" s="42"/>
      <c r="AD45" s="42">
        <f t="shared" si="18"/>
        <v>277740.56603250903</v>
      </c>
      <c r="AE45" s="42"/>
      <c r="AF45" s="42">
        <f t="shared" si="19"/>
        <v>0</v>
      </c>
      <c r="AG45" s="42"/>
      <c r="AH45" s="42">
        <f t="shared" si="20"/>
        <v>277740.56603250903</v>
      </c>
      <c r="AI45" s="42"/>
      <c r="AJ45" s="42">
        <f t="shared" si="21"/>
        <v>1249388.3662868282</v>
      </c>
      <c r="AK45" s="42">
        <f t="shared" si="22"/>
        <v>0</v>
      </c>
    </row>
    <row r="46" spans="1:37" x14ac:dyDescent="0.25">
      <c r="A46" s="34" t="s">
        <v>94</v>
      </c>
      <c r="C46" s="35">
        <v>3.4921231280269582E-2</v>
      </c>
      <c r="E46" s="14">
        <f t="shared" si="6"/>
        <v>250656.3916404242</v>
      </c>
      <c r="G46" s="38">
        <f t="shared" si="7"/>
        <v>0</v>
      </c>
      <c r="H46" s="39"/>
      <c r="I46" s="39">
        <f t="shared" si="8"/>
        <v>250656.3916404242</v>
      </c>
      <c r="L46" s="14">
        <f t="shared" si="9"/>
        <v>342547.49104916252</v>
      </c>
      <c r="N46" s="38">
        <f t="shared" si="10"/>
        <v>0</v>
      </c>
      <c r="O46" s="38"/>
      <c r="P46" s="38">
        <f t="shared" si="11"/>
        <v>342547.49104916252</v>
      </c>
      <c r="Q46" s="38"/>
      <c r="R46" s="38">
        <f t="shared" si="12"/>
        <v>352831.54921258299</v>
      </c>
      <c r="S46" s="38"/>
      <c r="T46" s="38">
        <f t="shared" si="13"/>
        <v>0</v>
      </c>
      <c r="U46" s="38"/>
      <c r="V46" s="42">
        <f t="shared" si="14"/>
        <v>352831.54921258299</v>
      </c>
      <c r="W46" s="42"/>
      <c r="X46" s="42">
        <f t="shared" si="15"/>
        <v>363409.99335569609</v>
      </c>
      <c r="Y46" s="42"/>
      <c r="Z46" s="42">
        <f t="shared" si="16"/>
        <v>0</v>
      </c>
      <c r="AA46" s="42"/>
      <c r="AB46" s="42">
        <f t="shared" si="17"/>
        <v>363409.99335569609</v>
      </c>
      <c r="AC46" s="42"/>
      <c r="AD46" s="42">
        <f t="shared" si="18"/>
        <v>374298.29358395899</v>
      </c>
      <c r="AE46" s="42"/>
      <c r="AF46" s="42">
        <f t="shared" si="19"/>
        <v>0</v>
      </c>
      <c r="AG46" s="42"/>
      <c r="AH46" s="42">
        <f t="shared" si="20"/>
        <v>374298.29358395899</v>
      </c>
      <c r="AI46" s="42"/>
      <c r="AJ46" s="42">
        <f t="shared" si="21"/>
        <v>1683743.7188418247</v>
      </c>
      <c r="AK46" s="42">
        <f t="shared" si="22"/>
        <v>0</v>
      </c>
    </row>
    <row r="47" spans="1:37" x14ac:dyDescent="0.25">
      <c r="A47" s="34" t="s">
        <v>95</v>
      </c>
      <c r="C47" s="49" t="s">
        <v>96</v>
      </c>
      <c r="D47" s="50"/>
      <c r="E47" s="51">
        <v>0</v>
      </c>
      <c r="F47" s="50"/>
      <c r="G47" s="52">
        <v>0</v>
      </c>
      <c r="H47" s="53"/>
      <c r="I47" s="53">
        <v>0</v>
      </c>
      <c r="J47" s="50"/>
      <c r="K47" s="50"/>
      <c r="L47" s="51">
        <v>0</v>
      </c>
      <c r="M47" s="50"/>
      <c r="N47" s="52">
        <v>0</v>
      </c>
      <c r="O47" s="52"/>
      <c r="P47" s="52">
        <v>0</v>
      </c>
      <c r="Q47" s="52"/>
      <c r="R47" s="52">
        <v>0</v>
      </c>
      <c r="S47" s="52"/>
      <c r="T47" s="52">
        <v>0</v>
      </c>
      <c r="U47" s="52"/>
      <c r="V47" s="54">
        <v>0</v>
      </c>
      <c r="W47" s="54"/>
      <c r="X47" s="54">
        <v>0</v>
      </c>
      <c r="Y47" s="54"/>
      <c r="Z47" s="54">
        <v>0</v>
      </c>
      <c r="AA47" s="54"/>
      <c r="AB47" s="54">
        <v>0</v>
      </c>
      <c r="AC47" s="54"/>
      <c r="AD47" s="54">
        <v>0</v>
      </c>
      <c r="AE47" s="54"/>
      <c r="AF47" s="54">
        <v>0</v>
      </c>
      <c r="AG47" s="54"/>
      <c r="AH47" s="54">
        <v>0</v>
      </c>
      <c r="AI47" s="54"/>
      <c r="AJ47" s="54">
        <v>0</v>
      </c>
      <c r="AK47" s="54">
        <f t="shared" si="22"/>
        <v>0</v>
      </c>
    </row>
    <row r="48" spans="1:37" x14ac:dyDescent="0.25">
      <c r="A48" s="34" t="s">
        <v>97</v>
      </c>
      <c r="C48" s="35">
        <v>2.7360488467972561E-3</v>
      </c>
      <c r="E48" s="14">
        <f t="shared" si="6"/>
        <v>19638.715650831706</v>
      </c>
      <c r="G48" s="38">
        <f t="shared" si="7"/>
        <v>0</v>
      </c>
      <c r="H48" s="39"/>
      <c r="I48" s="39">
        <f t="shared" si="8"/>
        <v>19638.715650831706</v>
      </c>
      <c r="L48" s="14">
        <f t="shared" si="9"/>
        <v>26838.305337414764</v>
      </c>
      <c r="N48" s="38">
        <f t="shared" si="10"/>
        <v>0</v>
      </c>
      <c r="O48" s="38"/>
      <c r="P48" s="38">
        <f t="shared" si="11"/>
        <v>26838.305337414764</v>
      </c>
      <c r="Q48" s="38"/>
      <c r="R48" s="38">
        <f t="shared" si="12"/>
        <v>27644.052570454627</v>
      </c>
      <c r="S48" s="38"/>
      <c r="T48" s="38">
        <f t="shared" si="13"/>
        <v>0</v>
      </c>
      <c r="U48" s="38"/>
      <c r="V48" s="42">
        <f t="shared" si="14"/>
        <v>27644.052570454627</v>
      </c>
      <c r="W48" s="42"/>
      <c r="X48" s="42">
        <f t="shared" si="15"/>
        <v>28472.864695272994</v>
      </c>
      <c r="Y48" s="42"/>
      <c r="Z48" s="42">
        <f t="shared" si="16"/>
        <v>0</v>
      </c>
      <c r="AA48" s="42"/>
      <c r="AB48" s="42">
        <f t="shared" si="17"/>
        <v>28472.864695272994</v>
      </c>
      <c r="AC48" s="42"/>
      <c r="AD48" s="42">
        <f t="shared" si="18"/>
        <v>29325.95378150899</v>
      </c>
      <c r="AE48" s="42"/>
      <c r="AF48" s="42">
        <f t="shared" si="19"/>
        <v>0</v>
      </c>
      <c r="AG48" s="42"/>
      <c r="AH48" s="42">
        <f t="shared" si="20"/>
        <v>29325.95378150899</v>
      </c>
      <c r="AI48" s="42"/>
      <c r="AJ48" s="42">
        <f t="shared" si="21"/>
        <v>131919.89203548309</v>
      </c>
      <c r="AK48" s="42">
        <f t="shared" si="22"/>
        <v>0</v>
      </c>
    </row>
    <row r="49" spans="1:37" x14ac:dyDescent="0.25">
      <c r="A49" s="34" t="s">
        <v>98</v>
      </c>
      <c r="C49" s="35">
        <v>2.6401568311271478E-3</v>
      </c>
      <c r="E49" s="14">
        <f t="shared" si="6"/>
        <v>18950.425296975351</v>
      </c>
      <c r="G49" s="38">
        <f t="shared" si="7"/>
        <v>0</v>
      </c>
      <c r="H49" s="39"/>
      <c r="I49" s="39">
        <f t="shared" si="8"/>
        <v>18950.425296975351</v>
      </c>
      <c r="L49" s="14">
        <f t="shared" si="9"/>
        <v>25897.686459580367</v>
      </c>
      <c r="N49" s="38">
        <f t="shared" si="10"/>
        <v>0</v>
      </c>
      <c r="O49" s="38"/>
      <c r="P49" s="38">
        <f t="shared" si="11"/>
        <v>25897.686459580367</v>
      </c>
      <c r="Q49" s="38"/>
      <c r="R49" s="38">
        <f t="shared" si="12"/>
        <v>26675.194165249497</v>
      </c>
      <c r="S49" s="38"/>
      <c r="T49" s="38">
        <f t="shared" si="13"/>
        <v>0</v>
      </c>
      <c r="U49" s="38"/>
      <c r="V49" s="42">
        <f t="shared" si="14"/>
        <v>26675.194165249497</v>
      </c>
      <c r="W49" s="42"/>
      <c r="X49" s="42">
        <f t="shared" si="15"/>
        <v>27474.958393005025</v>
      </c>
      <c r="Y49" s="42"/>
      <c r="Z49" s="42">
        <f t="shared" si="16"/>
        <v>0</v>
      </c>
      <c r="AA49" s="42"/>
      <c r="AB49" s="42">
        <f t="shared" si="17"/>
        <v>27474.958393005025</v>
      </c>
      <c r="AC49" s="42"/>
      <c r="AD49" s="42">
        <f t="shared" si="18"/>
        <v>28298.148732323145</v>
      </c>
      <c r="AE49" s="42"/>
      <c r="AF49" s="42">
        <f t="shared" si="19"/>
        <v>0</v>
      </c>
      <c r="AG49" s="42"/>
      <c r="AH49" s="42">
        <f t="shared" si="20"/>
        <v>28298.148732323145</v>
      </c>
      <c r="AI49" s="42"/>
      <c r="AJ49" s="42">
        <f t="shared" si="21"/>
        <v>127296.41304713339</v>
      </c>
      <c r="AK49" s="42">
        <f t="shared" si="22"/>
        <v>0</v>
      </c>
    </row>
    <row r="50" spans="1:37" x14ac:dyDescent="0.25">
      <c r="A50" s="34" t="s">
        <v>99</v>
      </c>
      <c r="C50" s="35">
        <v>1.181537436622091E-3</v>
      </c>
      <c r="E50" s="14">
        <f t="shared" si="6"/>
        <v>8480.7980587757629</v>
      </c>
      <c r="G50" s="38">
        <f t="shared" si="7"/>
        <v>0</v>
      </c>
      <c r="H50" s="39"/>
      <c r="I50" s="39">
        <f t="shared" si="8"/>
        <v>8480.7980587757629</v>
      </c>
      <c r="L50" s="14">
        <f t="shared" si="9"/>
        <v>11589.874401829275</v>
      </c>
      <c r="N50" s="38">
        <f t="shared" si="10"/>
        <v>0</v>
      </c>
      <c r="O50" s="38"/>
      <c r="P50" s="38">
        <f t="shared" si="11"/>
        <v>11589.874401829275</v>
      </c>
      <c r="Q50" s="38"/>
      <c r="R50" s="38">
        <f t="shared" si="12"/>
        <v>11937.828906152423</v>
      </c>
      <c r="S50" s="38"/>
      <c r="T50" s="38">
        <f t="shared" si="13"/>
        <v>0</v>
      </c>
      <c r="U50" s="38"/>
      <c r="V50" s="42">
        <f t="shared" si="14"/>
        <v>11937.828906152423</v>
      </c>
      <c r="W50" s="42"/>
      <c r="X50" s="42">
        <f t="shared" si="15"/>
        <v>12295.743771066298</v>
      </c>
      <c r="Y50" s="42"/>
      <c r="Z50" s="42">
        <f t="shared" si="16"/>
        <v>0</v>
      </c>
      <c r="AA50" s="42"/>
      <c r="AB50" s="42">
        <f t="shared" si="17"/>
        <v>12295.743771066298</v>
      </c>
      <c r="AC50" s="42"/>
      <c r="AD50" s="42">
        <f t="shared" si="18"/>
        <v>12664.142417655319</v>
      </c>
      <c r="AE50" s="42"/>
      <c r="AF50" s="42">
        <f t="shared" si="19"/>
        <v>0</v>
      </c>
      <c r="AG50" s="42"/>
      <c r="AH50" s="42">
        <f t="shared" si="20"/>
        <v>12664.142417655319</v>
      </c>
      <c r="AI50" s="42"/>
      <c r="AJ50" s="42">
        <f t="shared" si="21"/>
        <v>56968.387555479079</v>
      </c>
      <c r="AK50" s="42">
        <f t="shared" si="22"/>
        <v>0</v>
      </c>
    </row>
    <row r="51" spans="1:37" x14ac:dyDescent="0.25">
      <c r="A51" s="34" t="s">
        <v>100</v>
      </c>
      <c r="C51" s="35">
        <v>3.3490799876399234E-3</v>
      </c>
      <c r="E51" s="14">
        <f t="shared" si="6"/>
        <v>24038.909117482275</v>
      </c>
      <c r="G51" s="38">
        <f t="shared" si="7"/>
        <v>0</v>
      </c>
      <c r="H51" s="39"/>
      <c r="I51" s="39">
        <f t="shared" si="8"/>
        <v>24038.909117482275</v>
      </c>
      <c r="L51" s="14">
        <f t="shared" si="9"/>
        <v>32851.617913518196</v>
      </c>
      <c r="N51" s="38">
        <f t="shared" si="10"/>
        <v>0</v>
      </c>
      <c r="O51" s="38"/>
      <c r="P51" s="38">
        <f t="shared" si="11"/>
        <v>32851.617913518196</v>
      </c>
      <c r="Q51" s="38"/>
      <c r="R51" s="38">
        <f t="shared" si="12"/>
        <v>33837.898526318233</v>
      </c>
      <c r="S51" s="38"/>
      <c r="T51" s="38">
        <f t="shared" si="13"/>
        <v>0</v>
      </c>
      <c r="U51" s="38"/>
      <c r="V51" s="42">
        <f t="shared" si="14"/>
        <v>33837.898526318233</v>
      </c>
      <c r="W51" s="42"/>
      <c r="X51" s="42">
        <f t="shared" si="15"/>
        <v>34852.411883414083</v>
      </c>
      <c r="Y51" s="42"/>
      <c r="Z51" s="42">
        <f t="shared" si="16"/>
        <v>0</v>
      </c>
      <c r="AA51" s="42"/>
      <c r="AB51" s="42">
        <f t="shared" si="17"/>
        <v>34852.411883414083</v>
      </c>
      <c r="AC51" s="42"/>
      <c r="AD51" s="42">
        <f t="shared" si="18"/>
        <v>35896.641627240264</v>
      </c>
      <c r="AE51" s="42"/>
      <c r="AF51" s="42">
        <f t="shared" si="19"/>
        <v>0</v>
      </c>
      <c r="AG51" s="42"/>
      <c r="AH51" s="42">
        <f t="shared" si="20"/>
        <v>35896.641627240264</v>
      </c>
      <c r="AI51" s="42"/>
      <c r="AJ51" s="42">
        <f t="shared" si="21"/>
        <v>161477.47906797304</v>
      </c>
      <c r="AK51" s="42">
        <f t="shared" si="22"/>
        <v>0</v>
      </c>
    </row>
    <row r="52" spans="1:37" x14ac:dyDescent="0.25">
      <c r="A52" s="34" t="s">
        <v>101</v>
      </c>
      <c r="C52" s="35">
        <v>7.1829345311360425E-3</v>
      </c>
      <c r="E52" s="14">
        <f t="shared" si="6"/>
        <v>51557.416074879693</v>
      </c>
      <c r="G52" s="38">
        <f t="shared" si="7"/>
        <v>0</v>
      </c>
      <c r="H52" s="39"/>
      <c r="I52" s="39">
        <f t="shared" si="8"/>
        <v>51557.416074879693</v>
      </c>
      <c r="L52" s="14">
        <f t="shared" si="9"/>
        <v>70458.460707289516</v>
      </c>
      <c r="N52" s="38">
        <f t="shared" si="10"/>
        <v>0</v>
      </c>
      <c r="O52" s="38"/>
      <c r="P52" s="38">
        <f t="shared" si="11"/>
        <v>70458.460707289516</v>
      </c>
      <c r="Q52" s="38"/>
      <c r="R52" s="38">
        <f t="shared" si="12"/>
        <v>72573.784646167362</v>
      </c>
      <c r="S52" s="38"/>
      <c r="T52" s="38">
        <f t="shared" si="13"/>
        <v>0</v>
      </c>
      <c r="U52" s="38"/>
      <c r="V52" s="42">
        <f t="shared" si="14"/>
        <v>72573.784646167362</v>
      </c>
      <c r="W52" s="42"/>
      <c r="X52" s="42">
        <f t="shared" si="15"/>
        <v>74749.66072314269</v>
      </c>
      <c r="Y52" s="42"/>
      <c r="Z52" s="42">
        <f t="shared" si="16"/>
        <v>0</v>
      </c>
      <c r="AA52" s="42"/>
      <c r="AB52" s="42">
        <f t="shared" si="17"/>
        <v>74749.66072314269</v>
      </c>
      <c r="AC52" s="42"/>
      <c r="AD52" s="42">
        <f t="shared" si="18"/>
        <v>76989.270978212779</v>
      </c>
      <c r="AE52" s="42"/>
      <c r="AF52" s="42">
        <f t="shared" si="19"/>
        <v>0</v>
      </c>
      <c r="AG52" s="42"/>
      <c r="AH52" s="42">
        <f t="shared" si="20"/>
        <v>76989.270978212779</v>
      </c>
      <c r="AI52" s="42"/>
      <c r="AJ52" s="42">
        <f t="shared" si="21"/>
        <v>346328.59312969202</v>
      </c>
      <c r="AK52" s="42">
        <f t="shared" si="22"/>
        <v>0</v>
      </c>
    </row>
    <row r="53" spans="1:37" x14ac:dyDescent="0.25">
      <c r="A53" s="34" t="s">
        <v>102</v>
      </c>
      <c r="C53" s="35">
        <v>1.9447106583848836E-2</v>
      </c>
      <c r="E53" s="14">
        <f t="shared" si="6"/>
        <v>139586.76098881973</v>
      </c>
      <c r="G53" s="38">
        <f t="shared" si="7"/>
        <v>0</v>
      </c>
      <c r="H53" s="39"/>
      <c r="I53" s="39">
        <f t="shared" si="8"/>
        <v>139586.76098881973</v>
      </c>
      <c r="L53" s="14">
        <f t="shared" si="9"/>
        <v>190759.52720564106</v>
      </c>
      <c r="N53" s="38">
        <f t="shared" si="10"/>
        <v>0</v>
      </c>
      <c r="O53" s="38"/>
      <c r="P53" s="38">
        <f t="shared" si="11"/>
        <v>190759.52720564106</v>
      </c>
      <c r="Q53" s="38"/>
      <c r="R53" s="38">
        <f t="shared" si="12"/>
        <v>196486.56396483845</v>
      </c>
      <c r="S53" s="38"/>
      <c r="T53" s="38">
        <f t="shared" si="13"/>
        <v>0</v>
      </c>
      <c r="U53" s="38"/>
      <c r="V53" s="42">
        <f t="shared" si="14"/>
        <v>196486.56396483845</v>
      </c>
      <c r="W53" s="42"/>
      <c r="X53" s="42">
        <f t="shared" si="15"/>
        <v>202377.5398325377</v>
      </c>
      <c r="Y53" s="42"/>
      <c r="Z53" s="42">
        <f t="shared" si="16"/>
        <v>0</v>
      </c>
      <c r="AA53" s="42"/>
      <c r="AB53" s="42">
        <f t="shared" si="17"/>
        <v>202377.5398325377</v>
      </c>
      <c r="AC53" s="42"/>
      <c r="AD53" s="42">
        <f t="shared" si="18"/>
        <v>208441.06987695541</v>
      </c>
      <c r="AE53" s="42"/>
      <c r="AF53" s="42">
        <f t="shared" si="19"/>
        <v>0</v>
      </c>
      <c r="AG53" s="42"/>
      <c r="AH53" s="42">
        <f t="shared" si="20"/>
        <v>208441.06987695541</v>
      </c>
      <c r="AI53" s="42"/>
      <c r="AJ53" s="42">
        <f t="shared" si="21"/>
        <v>937651.46186879231</v>
      </c>
      <c r="AK53" s="42">
        <f t="shared" si="22"/>
        <v>0</v>
      </c>
    </row>
    <row r="54" spans="1:37" x14ac:dyDescent="0.25">
      <c r="A54" s="34" t="s">
        <v>103</v>
      </c>
      <c r="C54" s="35">
        <v>1.8623834162807224E-4</v>
      </c>
      <c r="E54" s="14">
        <f t="shared" si="6"/>
        <v>1336.7750501960199</v>
      </c>
      <c r="G54" s="38">
        <f t="shared" si="7"/>
        <v>0</v>
      </c>
      <c r="H54" s="39"/>
      <c r="I54" s="39">
        <f t="shared" si="8"/>
        <v>1336.7750501960199</v>
      </c>
      <c r="L54" s="14">
        <f t="shared" si="9"/>
        <v>1826.8392700659799</v>
      </c>
      <c r="N54" s="38">
        <f t="shared" si="10"/>
        <v>0</v>
      </c>
      <c r="O54" s="38"/>
      <c r="P54" s="38">
        <f t="shared" si="11"/>
        <v>1826.8392700659799</v>
      </c>
      <c r="Q54" s="38"/>
      <c r="R54" s="38">
        <f t="shared" si="12"/>
        <v>1881.6851580070559</v>
      </c>
      <c r="S54" s="38"/>
      <c r="T54" s="38">
        <f t="shared" si="13"/>
        <v>0</v>
      </c>
      <c r="U54" s="38"/>
      <c r="V54" s="42">
        <f t="shared" si="14"/>
        <v>1881.6851580070559</v>
      </c>
      <c r="W54" s="42"/>
      <c r="X54" s="42">
        <f t="shared" si="15"/>
        <v>1938.1010351680563</v>
      </c>
      <c r="Y54" s="42"/>
      <c r="Z54" s="42">
        <f t="shared" si="16"/>
        <v>0</v>
      </c>
      <c r="AA54" s="42"/>
      <c r="AB54" s="42">
        <f t="shared" si="17"/>
        <v>1938.1010351680563</v>
      </c>
      <c r="AC54" s="42"/>
      <c r="AD54" s="42">
        <f t="shared" si="18"/>
        <v>1996.1694051343227</v>
      </c>
      <c r="AE54" s="42"/>
      <c r="AF54" s="42">
        <f t="shared" si="19"/>
        <v>0</v>
      </c>
      <c r="AG54" s="42"/>
      <c r="AH54" s="42">
        <f t="shared" si="20"/>
        <v>1996.1694051343227</v>
      </c>
      <c r="AI54" s="42"/>
      <c r="AJ54" s="42">
        <f t="shared" si="21"/>
        <v>8979.5699185714348</v>
      </c>
      <c r="AK54" s="42">
        <f t="shared" si="22"/>
        <v>0</v>
      </c>
    </row>
    <row r="55" spans="1:37" x14ac:dyDescent="0.25">
      <c r="A55" s="34" t="s">
        <v>104</v>
      </c>
      <c r="C55" s="35">
        <v>3.9164736311069425E-4</v>
      </c>
      <c r="E55" s="14">
        <f t="shared" si="6"/>
        <v>2811.1527352782323</v>
      </c>
      <c r="G55" s="38">
        <f t="shared" si="7"/>
        <v>0</v>
      </c>
      <c r="H55" s="39"/>
      <c r="I55" s="39">
        <f t="shared" si="8"/>
        <v>2811.1527352782323</v>
      </c>
      <c r="L55" s="14">
        <f t="shared" si="9"/>
        <v>3841.7265569151773</v>
      </c>
      <c r="N55" s="38">
        <f t="shared" si="10"/>
        <v>0</v>
      </c>
      <c r="O55" s="38"/>
      <c r="P55" s="38">
        <f t="shared" si="11"/>
        <v>3841.7265569151773</v>
      </c>
      <c r="Q55" s="38"/>
      <c r="R55" s="38">
        <f t="shared" si="12"/>
        <v>3957.0639638197349</v>
      </c>
      <c r="S55" s="38"/>
      <c r="T55" s="38">
        <f t="shared" si="13"/>
        <v>0</v>
      </c>
      <c r="U55" s="38"/>
      <c r="V55" s="42">
        <f t="shared" si="14"/>
        <v>3957.0639638197349</v>
      </c>
      <c r="W55" s="42"/>
      <c r="X55" s="42">
        <f t="shared" si="15"/>
        <v>4075.7029579953155</v>
      </c>
      <c r="Y55" s="42"/>
      <c r="Z55" s="42">
        <f t="shared" si="16"/>
        <v>0</v>
      </c>
      <c r="AA55" s="42"/>
      <c r="AB55" s="42">
        <f t="shared" si="17"/>
        <v>4075.7029579953155</v>
      </c>
      <c r="AC55" s="42"/>
      <c r="AD55" s="42">
        <f t="shared" si="18"/>
        <v>4197.817039223778</v>
      </c>
      <c r="AE55" s="42"/>
      <c r="AF55" s="42">
        <f t="shared" si="19"/>
        <v>0</v>
      </c>
      <c r="AG55" s="42"/>
      <c r="AH55" s="42">
        <f t="shared" si="20"/>
        <v>4197.817039223778</v>
      </c>
      <c r="AI55" s="42"/>
      <c r="AJ55" s="42">
        <f t="shared" si="21"/>
        <v>18883.463253232239</v>
      </c>
      <c r="AK55" s="42">
        <f t="shared" si="22"/>
        <v>0</v>
      </c>
    </row>
    <row r="56" spans="1:37" x14ac:dyDescent="0.25">
      <c r="A56" s="34" t="s">
        <v>105</v>
      </c>
      <c r="C56" s="35">
        <v>4.9970382176480876E-4</v>
      </c>
      <c r="E56" s="14">
        <f t="shared" si="6"/>
        <v>3586.7566022296824</v>
      </c>
      <c r="G56" s="38">
        <f t="shared" si="7"/>
        <v>0</v>
      </c>
      <c r="H56" s="39"/>
      <c r="I56" s="39">
        <f t="shared" si="8"/>
        <v>3586.7566022296824</v>
      </c>
      <c r="L56" s="14">
        <f t="shared" si="9"/>
        <v>4901.6682441528083</v>
      </c>
      <c r="N56" s="38">
        <f t="shared" si="10"/>
        <v>0</v>
      </c>
      <c r="O56" s="38"/>
      <c r="P56" s="38">
        <f t="shared" si="11"/>
        <v>4901.6682441528083</v>
      </c>
      <c r="Q56" s="38"/>
      <c r="R56" s="38">
        <f t="shared" si="12"/>
        <v>5048.8275217357923</v>
      </c>
      <c r="S56" s="38"/>
      <c r="T56" s="38">
        <f t="shared" si="13"/>
        <v>0</v>
      </c>
      <c r="U56" s="38"/>
      <c r="V56" s="42">
        <f t="shared" si="14"/>
        <v>5048.8275217357923</v>
      </c>
      <c r="W56" s="42"/>
      <c r="X56" s="42">
        <f t="shared" si="15"/>
        <v>5200.1993025362535</v>
      </c>
      <c r="Y56" s="42"/>
      <c r="Z56" s="42">
        <f t="shared" si="16"/>
        <v>0</v>
      </c>
      <c r="AA56" s="42"/>
      <c r="AB56" s="42">
        <f t="shared" si="17"/>
        <v>5200.1993025362535</v>
      </c>
      <c r="AC56" s="42"/>
      <c r="AD56" s="42">
        <f t="shared" si="18"/>
        <v>5356.0049553472336</v>
      </c>
      <c r="AE56" s="42"/>
      <c r="AF56" s="42">
        <f t="shared" si="19"/>
        <v>0</v>
      </c>
      <c r="AG56" s="42"/>
      <c r="AH56" s="42">
        <f t="shared" si="20"/>
        <v>5356.0049553472336</v>
      </c>
      <c r="AI56" s="42"/>
      <c r="AJ56" s="42">
        <f t="shared" si="21"/>
        <v>24093.456626001771</v>
      </c>
      <c r="AK56" s="42">
        <f t="shared" si="22"/>
        <v>0</v>
      </c>
    </row>
    <row r="57" spans="1:37" x14ac:dyDescent="0.25">
      <c r="A57" s="34" t="s">
        <v>106</v>
      </c>
      <c r="C57" s="35">
        <v>2.5981796264803411E-3</v>
      </c>
      <c r="E57" s="14">
        <f t="shared" si="6"/>
        <v>18649.122786663665</v>
      </c>
      <c r="G57" s="38">
        <f t="shared" si="7"/>
        <v>0</v>
      </c>
      <c r="H57" s="39"/>
      <c r="I57" s="39">
        <f t="shared" si="8"/>
        <v>18649.122786663665</v>
      </c>
      <c r="L57" s="14">
        <f t="shared" si="9"/>
        <v>25485.925888550759</v>
      </c>
      <c r="N57" s="38">
        <f t="shared" si="10"/>
        <v>0</v>
      </c>
      <c r="O57" s="38"/>
      <c r="P57" s="38">
        <f t="shared" si="11"/>
        <v>25485.925888550759</v>
      </c>
      <c r="Q57" s="38"/>
      <c r="R57" s="38">
        <f t="shared" si="12"/>
        <v>26251.071601291835</v>
      </c>
      <c r="S57" s="38"/>
      <c r="T57" s="38">
        <f t="shared" si="13"/>
        <v>0</v>
      </c>
      <c r="U57" s="38"/>
      <c r="V57" s="42">
        <f t="shared" si="14"/>
        <v>26251.071601291835</v>
      </c>
      <c r="W57" s="42"/>
      <c r="X57" s="42">
        <f t="shared" si="15"/>
        <v>27038.119968284136</v>
      </c>
      <c r="Y57" s="42"/>
      <c r="Z57" s="42">
        <f t="shared" si="16"/>
        <v>0</v>
      </c>
      <c r="AA57" s="42"/>
      <c r="AB57" s="42">
        <f t="shared" si="17"/>
        <v>27038.119968284136</v>
      </c>
      <c r="AC57" s="42"/>
      <c r="AD57" s="42">
        <f t="shared" si="18"/>
        <v>27848.221983102201</v>
      </c>
      <c r="AE57" s="42"/>
      <c r="AF57" s="42">
        <f t="shared" si="19"/>
        <v>0</v>
      </c>
      <c r="AG57" s="42"/>
      <c r="AH57" s="42">
        <f t="shared" si="20"/>
        <v>27848.221983102201</v>
      </c>
      <c r="AI57" s="42"/>
      <c r="AJ57" s="42">
        <f t="shared" si="21"/>
        <v>125272.4622278926</v>
      </c>
      <c r="AK57" s="42">
        <f t="shared" si="22"/>
        <v>0</v>
      </c>
    </row>
    <row r="58" spans="1:37" x14ac:dyDescent="0.25">
      <c r="A58" s="34" t="s">
        <v>107</v>
      </c>
      <c r="C58" s="35">
        <v>3.0136955347646265E-3</v>
      </c>
      <c r="E58" s="14">
        <f t="shared" si="6"/>
        <v>21631.598330089819</v>
      </c>
      <c r="G58" s="38">
        <f t="shared" si="7"/>
        <v>0</v>
      </c>
      <c r="H58" s="39"/>
      <c r="I58" s="39">
        <f t="shared" si="8"/>
        <v>21631.598330089819</v>
      </c>
      <c r="L58" s="14">
        <f t="shared" si="9"/>
        <v>29561.782513749833</v>
      </c>
      <c r="N58" s="38">
        <f t="shared" si="10"/>
        <v>0</v>
      </c>
      <c r="O58" s="38"/>
      <c r="P58" s="38">
        <f t="shared" si="11"/>
        <v>29561.782513749833</v>
      </c>
      <c r="Q58" s="38"/>
      <c r="R58" s="38">
        <f t="shared" si="12"/>
        <v>30449.294752869271</v>
      </c>
      <c r="S58" s="38"/>
      <c r="T58" s="38">
        <f t="shared" si="13"/>
        <v>0</v>
      </c>
      <c r="U58" s="38"/>
      <c r="V58" s="42">
        <f t="shared" si="14"/>
        <v>30449.294752869271</v>
      </c>
      <c r="W58" s="42"/>
      <c r="X58" s="42">
        <f t="shared" si="15"/>
        <v>31362.212445346777</v>
      </c>
      <c r="Y58" s="42"/>
      <c r="Z58" s="42">
        <f t="shared" si="16"/>
        <v>0</v>
      </c>
      <c r="AA58" s="42"/>
      <c r="AB58" s="42">
        <f t="shared" si="17"/>
        <v>31362.212445346777</v>
      </c>
      <c r="AC58" s="42"/>
      <c r="AD58" s="42">
        <f t="shared" si="18"/>
        <v>32301.870658304248</v>
      </c>
      <c r="AE58" s="42"/>
      <c r="AF58" s="42">
        <f t="shared" si="19"/>
        <v>0</v>
      </c>
      <c r="AG58" s="42"/>
      <c r="AH58" s="42">
        <f t="shared" si="20"/>
        <v>32301.870658304248</v>
      </c>
      <c r="AI58" s="42"/>
      <c r="AJ58" s="42">
        <f t="shared" si="21"/>
        <v>145306.75870035996</v>
      </c>
      <c r="AK58" s="42">
        <f t="shared" si="22"/>
        <v>0</v>
      </c>
    </row>
    <row r="59" spans="1:37" x14ac:dyDescent="0.25">
      <c r="A59" s="34" t="s">
        <v>108</v>
      </c>
      <c r="C59" s="35">
        <v>5.5299861735784634E-4</v>
      </c>
      <c r="E59" s="14">
        <f t="shared" si="6"/>
        <v>3969.2941207195418</v>
      </c>
      <c r="G59" s="38">
        <f t="shared" si="7"/>
        <v>0</v>
      </c>
      <c r="H59" s="39"/>
      <c r="I59" s="39">
        <f t="shared" si="8"/>
        <v>3969.2941207195418</v>
      </c>
      <c r="L59" s="14">
        <f t="shared" si="9"/>
        <v>5424.4447284598664</v>
      </c>
      <c r="N59" s="38">
        <f t="shared" si="10"/>
        <v>0</v>
      </c>
      <c r="O59" s="38"/>
      <c r="P59" s="38">
        <f t="shared" si="11"/>
        <v>5424.4447284598664</v>
      </c>
      <c r="Q59" s="38"/>
      <c r="R59" s="38">
        <f t="shared" si="12"/>
        <v>5587.2989502814307</v>
      </c>
      <c r="S59" s="38"/>
      <c r="T59" s="38">
        <f t="shared" si="13"/>
        <v>0</v>
      </c>
      <c r="U59" s="38"/>
      <c r="V59" s="42">
        <f t="shared" si="14"/>
        <v>5587.2989502814307</v>
      </c>
      <c r="W59" s="42"/>
      <c r="X59" s="42">
        <f t="shared" si="15"/>
        <v>5754.8149504473213</v>
      </c>
      <c r="Y59" s="42"/>
      <c r="Z59" s="42">
        <f t="shared" si="16"/>
        <v>0</v>
      </c>
      <c r="AA59" s="42"/>
      <c r="AB59" s="42">
        <f t="shared" si="17"/>
        <v>5754.8149504473213</v>
      </c>
      <c r="AC59" s="42"/>
      <c r="AD59" s="42">
        <f t="shared" si="18"/>
        <v>5927.2377073450289</v>
      </c>
      <c r="AE59" s="42"/>
      <c r="AF59" s="42">
        <f t="shared" si="19"/>
        <v>0</v>
      </c>
      <c r="AG59" s="42"/>
      <c r="AH59" s="42">
        <f t="shared" si="20"/>
        <v>5927.2377073450289</v>
      </c>
      <c r="AI59" s="42"/>
      <c r="AJ59" s="42">
        <f t="shared" si="21"/>
        <v>26663.090457253191</v>
      </c>
      <c r="AK59" s="42">
        <f t="shared" si="22"/>
        <v>0</v>
      </c>
    </row>
    <row r="60" spans="1:37" x14ac:dyDescent="0.25">
      <c r="A60" s="34" t="s">
        <v>109</v>
      </c>
      <c r="C60" s="35">
        <v>4.0388166461605618E-2</v>
      </c>
      <c r="E60" s="14">
        <f t="shared" si="6"/>
        <v>289896.76764228666</v>
      </c>
      <c r="G60" s="38">
        <f t="shared" si="7"/>
        <v>0</v>
      </c>
      <c r="H60" s="39"/>
      <c r="I60" s="39">
        <f t="shared" si="8"/>
        <v>289896.76764228666</v>
      </c>
      <c r="L60" s="14">
        <f t="shared" si="9"/>
        <v>396173.46188235935</v>
      </c>
      <c r="N60" s="38">
        <f t="shared" si="10"/>
        <v>0</v>
      </c>
      <c r="O60" s="38"/>
      <c r="P60" s="38">
        <f t="shared" si="11"/>
        <v>396173.46188235935</v>
      </c>
      <c r="Q60" s="38"/>
      <c r="R60" s="38">
        <f t="shared" si="12"/>
        <v>408067.494188137</v>
      </c>
      <c r="S60" s="38"/>
      <c r="T60" s="38">
        <f t="shared" si="13"/>
        <v>0</v>
      </c>
      <c r="U60" s="38"/>
      <c r="V60" s="42">
        <f t="shared" si="14"/>
        <v>408067.494188137</v>
      </c>
      <c r="W60" s="42"/>
      <c r="X60" s="42">
        <f t="shared" si="15"/>
        <v>420301.99873718596</v>
      </c>
      <c r="Y60" s="42"/>
      <c r="Z60" s="42">
        <f t="shared" si="16"/>
        <v>0</v>
      </c>
      <c r="AA60" s="42"/>
      <c r="AB60" s="42">
        <f t="shared" si="17"/>
        <v>420301.99873718596</v>
      </c>
      <c r="AC60" s="42"/>
      <c r="AD60" s="42">
        <f t="shared" si="18"/>
        <v>432894.86748724873</v>
      </c>
      <c r="AE60" s="42"/>
      <c r="AF60" s="42">
        <f t="shared" si="19"/>
        <v>0</v>
      </c>
      <c r="AG60" s="42"/>
      <c r="AH60" s="42">
        <f t="shared" si="20"/>
        <v>432894.86748724873</v>
      </c>
      <c r="AI60" s="42"/>
      <c r="AJ60" s="42">
        <f t="shared" si="21"/>
        <v>1947334.5899372175</v>
      </c>
      <c r="AK60" s="42">
        <f t="shared" si="22"/>
        <v>0</v>
      </c>
    </row>
    <row r="61" spans="1:37" x14ac:dyDescent="0.25">
      <c r="A61" s="34" t="s">
        <v>110</v>
      </c>
      <c r="C61" s="35">
        <v>3.4726976042587211E-2</v>
      </c>
      <c r="E61" s="14">
        <f t="shared" si="6"/>
        <v>249262.07319432098</v>
      </c>
      <c r="G61" s="38">
        <f t="shared" si="7"/>
        <v>0</v>
      </c>
      <c r="H61" s="39"/>
      <c r="I61" s="39">
        <f t="shared" si="8"/>
        <v>249262.07319432098</v>
      </c>
      <c r="L61" s="14">
        <f t="shared" si="9"/>
        <v>340642.0128672162</v>
      </c>
      <c r="N61" s="38">
        <f t="shared" si="10"/>
        <v>0</v>
      </c>
      <c r="O61" s="38"/>
      <c r="P61" s="38">
        <f t="shared" si="11"/>
        <v>340642.0128672162</v>
      </c>
      <c r="Q61" s="38"/>
      <c r="R61" s="38">
        <f t="shared" si="12"/>
        <v>350868.86422292585</v>
      </c>
      <c r="S61" s="38"/>
      <c r="T61" s="38">
        <f t="shared" si="13"/>
        <v>0</v>
      </c>
      <c r="U61" s="38"/>
      <c r="V61" s="42">
        <f t="shared" si="14"/>
        <v>350868.86422292585</v>
      </c>
      <c r="W61" s="42"/>
      <c r="X61" s="42">
        <f t="shared" si="15"/>
        <v>361388.4639866745</v>
      </c>
      <c r="Y61" s="42"/>
      <c r="Z61" s="42">
        <f t="shared" si="16"/>
        <v>0</v>
      </c>
      <c r="AA61" s="42"/>
      <c r="AB61" s="42">
        <f t="shared" si="17"/>
        <v>361388.4639866745</v>
      </c>
      <c r="AC61" s="42"/>
      <c r="AD61" s="42">
        <f t="shared" si="18"/>
        <v>372216.19620884903</v>
      </c>
      <c r="AE61" s="42"/>
      <c r="AF61" s="42">
        <f t="shared" si="19"/>
        <v>0</v>
      </c>
      <c r="AG61" s="42"/>
      <c r="AH61" s="42">
        <f t="shared" si="20"/>
        <v>372216.19620884903</v>
      </c>
      <c r="AI61" s="42"/>
      <c r="AJ61" s="42">
        <f t="shared" si="21"/>
        <v>1674377.6104799865</v>
      </c>
      <c r="AK61" s="42">
        <f t="shared" si="22"/>
        <v>0</v>
      </c>
    </row>
    <row r="62" spans="1:37" x14ac:dyDescent="0.25">
      <c r="A62" s="34" t="s">
        <v>111</v>
      </c>
      <c r="C62" s="35">
        <v>0.52090464063880815</v>
      </c>
      <c r="E62" s="14">
        <f t="shared" si="6"/>
        <v>3738931.0979148149</v>
      </c>
      <c r="G62" s="38">
        <f t="shared" si="7"/>
        <v>0</v>
      </c>
      <c r="H62" s="39"/>
      <c r="I62" s="39">
        <f t="shared" si="8"/>
        <v>3738931.0979148149</v>
      </c>
      <c r="L62" s="14">
        <f t="shared" si="9"/>
        <v>5109630.1930082431</v>
      </c>
      <c r="N62" s="38">
        <f t="shared" si="10"/>
        <v>0</v>
      </c>
      <c r="O62" s="38"/>
      <c r="P62" s="38">
        <f t="shared" si="11"/>
        <v>5109630.1930082431</v>
      </c>
      <c r="Q62" s="38"/>
      <c r="R62" s="38">
        <f t="shared" si="12"/>
        <v>5263032.9633438876</v>
      </c>
      <c r="S62" s="38"/>
      <c r="T62" s="38">
        <f t="shared" si="13"/>
        <v>0</v>
      </c>
      <c r="U62" s="38"/>
      <c r="V62" s="42">
        <f t="shared" si="14"/>
        <v>5263032.9633438876</v>
      </c>
      <c r="W62" s="42"/>
      <c r="X62" s="42">
        <f t="shared" si="15"/>
        <v>5420826.9598001176</v>
      </c>
      <c r="Y62" s="42"/>
      <c r="Z62" s="42">
        <f t="shared" si="16"/>
        <v>0</v>
      </c>
      <c r="AA62" s="42"/>
      <c r="AB62" s="42">
        <f t="shared" si="17"/>
        <v>5420826.9598001176</v>
      </c>
      <c r="AC62" s="42"/>
      <c r="AD62" s="42">
        <f t="shared" si="18"/>
        <v>5583242.9431327349</v>
      </c>
      <c r="AE62" s="42"/>
      <c r="AF62" s="42">
        <f t="shared" si="19"/>
        <v>0</v>
      </c>
      <c r="AG62" s="42"/>
      <c r="AH62" s="42">
        <f t="shared" si="20"/>
        <v>5583242.9431327349</v>
      </c>
      <c r="AI62" s="42"/>
      <c r="AJ62" s="42">
        <f t="shared" si="21"/>
        <v>25115664.1571998</v>
      </c>
      <c r="AK62" s="42">
        <f t="shared" si="22"/>
        <v>0</v>
      </c>
    </row>
    <row r="63" spans="1:37" x14ac:dyDescent="0.25">
      <c r="A63" s="34" t="s">
        <v>112</v>
      </c>
      <c r="C63" s="35">
        <v>2.0141646104700581E-2</v>
      </c>
      <c r="E63" s="14">
        <f t="shared" si="6"/>
        <v>144572.00245270616</v>
      </c>
      <c r="G63" s="38">
        <f t="shared" si="7"/>
        <v>0</v>
      </c>
      <c r="H63" s="39"/>
      <c r="I63" s="39">
        <f t="shared" si="8"/>
        <v>144572.00245270616</v>
      </c>
      <c r="L63" s="14">
        <f t="shared" si="9"/>
        <v>197572.36746298539</v>
      </c>
      <c r="N63" s="38">
        <f t="shared" si="10"/>
        <v>0</v>
      </c>
      <c r="O63" s="38"/>
      <c r="P63" s="38">
        <f t="shared" si="11"/>
        <v>197572.36746298539</v>
      </c>
      <c r="Q63" s="38"/>
      <c r="R63" s="38">
        <f t="shared" si="12"/>
        <v>203503.94124929697</v>
      </c>
      <c r="S63" s="38"/>
      <c r="T63" s="38">
        <f t="shared" si="13"/>
        <v>0</v>
      </c>
      <c r="U63" s="38"/>
      <c r="V63" s="42">
        <f t="shared" si="14"/>
        <v>203503.94124929697</v>
      </c>
      <c r="W63" s="42"/>
      <c r="X63" s="42">
        <f t="shared" si="15"/>
        <v>209605.30911227118</v>
      </c>
      <c r="Y63" s="42"/>
      <c r="Z63" s="42">
        <f t="shared" si="16"/>
        <v>0</v>
      </c>
      <c r="AA63" s="42"/>
      <c r="AB63" s="42">
        <f t="shared" si="17"/>
        <v>209605.30911227118</v>
      </c>
      <c r="AC63" s="42"/>
      <c r="AD63" s="42">
        <f t="shared" si="18"/>
        <v>215885.39380113242</v>
      </c>
      <c r="AE63" s="42"/>
      <c r="AF63" s="42">
        <f t="shared" si="19"/>
        <v>0</v>
      </c>
      <c r="AG63" s="42"/>
      <c r="AH63" s="42">
        <f t="shared" si="20"/>
        <v>215885.39380113242</v>
      </c>
      <c r="AI63" s="42"/>
      <c r="AJ63" s="42">
        <f t="shared" si="21"/>
        <v>971139.01407839218</v>
      </c>
      <c r="AK63" s="42">
        <f t="shared" si="22"/>
        <v>0</v>
      </c>
    </row>
    <row r="64" spans="1:37" x14ac:dyDescent="0.25">
      <c r="A64" s="34" t="s">
        <v>113</v>
      </c>
      <c r="C64" s="35">
        <v>1.6668948500441861E-2</v>
      </c>
      <c r="E64" s="14">
        <f t="shared" si="6"/>
        <v>119645.79513327408</v>
      </c>
      <c r="G64" s="38">
        <f t="shared" si="7"/>
        <v>0</v>
      </c>
      <c r="H64" s="39"/>
      <c r="I64" s="39">
        <f t="shared" si="8"/>
        <v>119645.79513327408</v>
      </c>
      <c r="L64" s="14">
        <f t="shared" si="9"/>
        <v>163508.16617626377</v>
      </c>
      <c r="N64" s="38">
        <f t="shared" si="10"/>
        <v>0</v>
      </c>
      <c r="O64" s="38"/>
      <c r="P64" s="38">
        <f t="shared" si="11"/>
        <v>163508.16617626377</v>
      </c>
      <c r="Q64" s="38"/>
      <c r="R64" s="38">
        <f t="shared" si="12"/>
        <v>168417.05482700441</v>
      </c>
      <c r="S64" s="38"/>
      <c r="T64" s="38">
        <f t="shared" si="13"/>
        <v>0</v>
      </c>
      <c r="U64" s="38"/>
      <c r="V64" s="42">
        <f t="shared" si="14"/>
        <v>168417.05482700441</v>
      </c>
      <c r="W64" s="42"/>
      <c r="X64" s="42">
        <f t="shared" si="15"/>
        <v>173466.46271360375</v>
      </c>
      <c r="Y64" s="42"/>
      <c r="Z64" s="42">
        <f t="shared" si="16"/>
        <v>0</v>
      </c>
      <c r="AA64" s="42"/>
      <c r="AB64" s="42">
        <f t="shared" si="17"/>
        <v>173466.46271360375</v>
      </c>
      <c r="AC64" s="42"/>
      <c r="AD64" s="42">
        <f t="shared" si="18"/>
        <v>178663.77418024754</v>
      </c>
      <c r="AE64" s="42"/>
      <c r="AF64" s="42">
        <f t="shared" si="19"/>
        <v>0</v>
      </c>
      <c r="AG64" s="42"/>
      <c r="AH64" s="42">
        <f t="shared" si="20"/>
        <v>178663.77418024754</v>
      </c>
      <c r="AI64" s="42"/>
      <c r="AJ64" s="42">
        <f t="shared" si="21"/>
        <v>803701.25303039362</v>
      </c>
      <c r="AK64" s="42">
        <f t="shared" si="22"/>
        <v>0</v>
      </c>
    </row>
    <row r="65" spans="1:37" x14ac:dyDescent="0.25">
      <c r="A65" s="34" t="s">
        <v>114</v>
      </c>
      <c r="C65" s="35">
        <v>1.3196250896183139E-2</v>
      </c>
      <c r="E65" s="14">
        <f t="shared" si="6"/>
        <v>94719.587813841979</v>
      </c>
      <c r="G65" s="38">
        <f t="shared" si="7"/>
        <v>0</v>
      </c>
      <c r="H65" s="39"/>
      <c r="I65" s="39">
        <f t="shared" si="8"/>
        <v>94719.587813841979</v>
      </c>
      <c r="L65" s="14">
        <f t="shared" si="9"/>
        <v>129443.96488954216</v>
      </c>
      <c r="N65" s="38">
        <f t="shared" si="10"/>
        <v>0</v>
      </c>
      <c r="O65" s="38"/>
      <c r="P65" s="38">
        <f t="shared" si="11"/>
        <v>129443.96488954216</v>
      </c>
      <c r="Q65" s="38"/>
      <c r="R65" s="38">
        <f t="shared" si="12"/>
        <v>133330.16840471182</v>
      </c>
      <c r="S65" s="38"/>
      <c r="T65" s="38">
        <f t="shared" si="13"/>
        <v>0</v>
      </c>
      <c r="U65" s="38"/>
      <c r="V65" s="42">
        <f t="shared" si="14"/>
        <v>133330.16840471182</v>
      </c>
      <c r="W65" s="42"/>
      <c r="X65" s="42">
        <f t="shared" si="15"/>
        <v>137327.61631493631</v>
      </c>
      <c r="Y65" s="42"/>
      <c r="Z65" s="42">
        <f t="shared" si="16"/>
        <v>0</v>
      </c>
      <c r="AA65" s="42"/>
      <c r="AB65" s="42">
        <f t="shared" si="17"/>
        <v>137327.61631493631</v>
      </c>
      <c r="AC65" s="42"/>
      <c r="AD65" s="42">
        <f t="shared" si="18"/>
        <v>141442.15455936262</v>
      </c>
      <c r="AE65" s="42"/>
      <c r="AF65" s="42">
        <f t="shared" si="19"/>
        <v>0</v>
      </c>
      <c r="AG65" s="42"/>
      <c r="AH65" s="42">
        <f t="shared" si="20"/>
        <v>141442.15455936262</v>
      </c>
      <c r="AI65" s="42"/>
      <c r="AJ65" s="42">
        <f t="shared" si="21"/>
        <v>636263.49198239483</v>
      </c>
      <c r="AK65" s="42">
        <f t="shared" si="22"/>
        <v>0</v>
      </c>
    </row>
    <row r="66" spans="1:37" x14ac:dyDescent="0.25">
      <c r="A66" s="34" t="s">
        <v>115</v>
      </c>
      <c r="C66" s="35">
        <v>3.4726976042587211E-2</v>
      </c>
      <c r="E66" s="14">
        <f t="shared" si="6"/>
        <v>249262.07319432098</v>
      </c>
      <c r="G66" s="38">
        <f t="shared" si="7"/>
        <v>0</v>
      </c>
      <c r="H66" s="39"/>
      <c r="I66" s="39">
        <f t="shared" si="8"/>
        <v>249262.07319432098</v>
      </c>
      <c r="L66" s="14">
        <f t="shared" si="9"/>
        <v>340642.0128672162</v>
      </c>
      <c r="N66" s="38">
        <f t="shared" si="10"/>
        <v>0</v>
      </c>
      <c r="O66" s="38"/>
      <c r="P66" s="38">
        <f t="shared" si="11"/>
        <v>340642.0128672162</v>
      </c>
      <c r="Q66" s="38"/>
      <c r="R66" s="38">
        <f t="shared" si="12"/>
        <v>350868.86422292585</v>
      </c>
      <c r="S66" s="38"/>
      <c r="T66" s="38">
        <f t="shared" si="13"/>
        <v>0</v>
      </c>
      <c r="U66" s="38"/>
      <c r="V66" s="42">
        <f t="shared" si="14"/>
        <v>350868.86422292585</v>
      </c>
      <c r="W66" s="42"/>
      <c r="X66" s="42">
        <f t="shared" si="15"/>
        <v>361388.4639866745</v>
      </c>
      <c r="Y66" s="42"/>
      <c r="Z66" s="42">
        <f t="shared" si="16"/>
        <v>0</v>
      </c>
      <c r="AA66" s="42"/>
      <c r="AB66" s="42">
        <f t="shared" si="17"/>
        <v>361388.4639866745</v>
      </c>
      <c r="AC66" s="42"/>
      <c r="AD66" s="42">
        <f t="shared" si="18"/>
        <v>372216.19620884903</v>
      </c>
      <c r="AE66" s="42"/>
      <c r="AF66" s="42">
        <f t="shared" si="19"/>
        <v>0</v>
      </c>
      <c r="AG66" s="42"/>
      <c r="AH66" s="42">
        <f t="shared" si="20"/>
        <v>372216.19620884903</v>
      </c>
      <c r="AI66" s="42"/>
      <c r="AJ66" s="42">
        <f t="shared" si="21"/>
        <v>1674377.6104799865</v>
      </c>
      <c r="AK66" s="42">
        <f t="shared" si="22"/>
        <v>0</v>
      </c>
    </row>
    <row r="67" spans="1:37" x14ac:dyDescent="0.25">
      <c r="A67" s="34" t="s">
        <v>116</v>
      </c>
      <c r="C67" s="35">
        <v>1.5997460051747663E-2</v>
      </c>
      <c r="E67" s="14">
        <f t="shared" si="6"/>
        <v>114826.00884833257</v>
      </c>
      <c r="G67" s="38">
        <f t="shared" si="7"/>
        <v>0</v>
      </c>
      <c r="H67" s="39"/>
      <c r="I67" s="39">
        <f t="shared" si="8"/>
        <v>114826.00884833257</v>
      </c>
      <c r="L67" s="14">
        <f t="shared" si="9"/>
        <v>156921.43727422043</v>
      </c>
      <c r="N67" s="38">
        <f t="shared" si="10"/>
        <v>0</v>
      </c>
      <c r="O67" s="38"/>
      <c r="P67" s="38">
        <f t="shared" si="11"/>
        <v>156921.43727422043</v>
      </c>
      <c r="Q67" s="38"/>
      <c r="R67" s="38">
        <f t="shared" si="12"/>
        <v>161632.57727723976</v>
      </c>
      <c r="S67" s="38"/>
      <c r="T67" s="38">
        <f t="shared" si="13"/>
        <v>0</v>
      </c>
      <c r="U67" s="38"/>
      <c r="V67" s="42">
        <f t="shared" si="14"/>
        <v>161632.57727723976</v>
      </c>
      <c r="W67" s="42"/>
      <c r="X67" s="42">
        <f t="shared" si="15"/>
        <v>166478.5758684953</v>
      </c>
      <c r="Y67" s="42"/>
      <c r="Z67" s="42">
        <f t="shared" si="16"/>
        <v>0</v>
      </c>
      <c r="AA67" s="42"/>
      <c r="AB67" s="42">
        <f t="shared" si="17"/>
        <v>166478.5758684953</v>
      </c>
      <c r="AC67" s="42"/>
      <c r="AD67" s="42">
        <f t="shared" si="18"/>
        <v>171466.51992279003</v>
      </c>
      <c r="AE67" s="42"/>
      <c r="AF67" s="42">
        <f t="shared" si="19"/>
        <v>0</v>
      </c>
      <c r="AG67" s="42"/>
      <c r="AH67" s="42">
        <f t="shared" si="20"/>
        <v>171466.51992279003</v>
      </c>
      <c r="AI67" s="42"/>
      <c r="AJ67" s="42">
        <f t="shared" si="21"/>
        <v>771325.119191078</v>
      </c>
      <c r="AK67" s="42">
        <f t="shared" si="22"/>
        <v>0</v>
      </c>
    </row>
    <row r="68" spans="1:37" x14ac:dyDescent="0.25">
      <c r="A68" s="34" t="s">
        <v>117</v>
      </c>
      <c r="C68" s="35">
        <v>3.8397687558780285E-3</v>
      </c>
      <c r="E68" s="14">
        <f t="shared" si="6"/>
        <v>27560.957784034857</v>
      </c>
      <c r="G68" s="38">
        <f t="shared" si="7"/>
        <v>0</v>
      </c>
      <c r="H68" s="39"/>
      <c r="I68" s="39">
        <f t="shared" si="8"/>
        <v>27560.957784034857</v>
      </c>
      <c r="L68" s="14">
        <f t="shared" si="9"/>
        <v>37664.856172414693</v>
      </c>
      <c r="N68" s="38">
        <f t="shared" si="10"/>
        <v>0</v>
      </c>
      <c r="O68" s="38"/>
      <c r="P68" s="38">
        <f t="shared" si="11"/>
        <v>37664.856172414693</v>
      </c>
      <c r="Q68" s="38"/>
      <c r="R68" s="38">
        <f t="shared" si="12"/>
        <v>38795.641192639487</v>
      </c>
      <c r="S68" s="38"/>
      <c r="T68" s="38">
        <f t="shared" si="13"/>
        <v>0</v>
      </c>
      <c r="U68" s="38"/>
      <c r="V68" s="42">
        <f t="shared" si="14"/>
        <v>38795.641192639487</v>
      </c>
      <c r="W68" s="42"/>
      <c r="X68" s="42">
        <f t="shared" si="15"/>
        <v>39958.795463476323</v>
      </c>
      <c r="Y68" s="42"/>
      <c r="Z68" s="42">
        <f t="shared" si="16"/>
        <v>0</v>
      </c>
      <c r="AA68" s="42"/>
      <c r="AB68" s="42">
        <f t="shared" si="17"/>
        <v>39958.795463476323</v>
      </c>
      <c r="AC68" s="42"/>
      <c r="AD68" s="42">
        <f t="shared" si="18"/>
        <v>41156.020002484067</v>
      </c>
      <c r="AE68" s="42"/>
      <c r="AF68" s="42">
        <f t="shared" si="19"/>
        <v>0</v>
      </c>
      <c r="AG68" s="42"/>
      <c r="AH68" s="42">
        <f t="shared" si="20"/>
        <v>41156.020002484067</v>
      </c>
      <c r="AI68" s="42"/>
      <c r="AJ68" s="42">
        <f t="shared" si="21"/>
        <v>185136.27061504943</v>
      </c>
      <c r="AK68" s="42">
        <f t="shared" si="22"/>
        <v>0</v>
      </c>
    </row>
    <row r="69" spans="1:37" x14ac:dyDescent="0.25">
      <c r="A69" s="34" t="s">
        <v>118</v>
      </c>
      <c r="C69" s="35">
        <v>7.4491082596663668E-3</v>
      </c>
      <c r="E69" s="14">
        <f t="shared" si="6"/>
        <v>53467.948547444161</v>
      </c>
      <c r="G69" s="38">
        <f t="shared" si="7"/>
        <v>0</v>
      </c>
      <c r="H69" s="39"/>
      <c r="I69" s="39">
        <f t="shared" si="8"/>
        <v>53467.948547444161</v>
      </c>
      <c r="L69" s="14">
        <f t="shared" si="9"/>
        <v>73069.397937981557</v>
      </c>
      <c r="N69" s="38">
        <f t="shared" si="10"/>
        <v>0</v>
      </c>
      <c r="O69" s="38"/>
      <c r="P69" s="38">
        <f t="shared" si="11"/>
        <v>73069.397937981557</v>
      </c>
      <c r="Q69" s="38"/>
      <c r="R69" s="38">
        <f t="shared" si="12"/>
        <v>75263.108176695489</v>
      </c>
      <c r="S69" s="38"/>
      <c r="T69" s="38">
        <f t="shared" si="13"/>
        <v>0</v>
      </c>
      <c r="U69" s="38"/>
      <c r="V69" s="42">
        <f t="shared" si="14"/>
        <v>75263.108176695489</v>
      </c>
      <c r="W69" s="42"/>
      <c r="X69" s="42">
        <f t="shared" si="15"/>
        <v>77519.614398038408</v>
      </c>
      <c r="Y69" s="42"/>
      <c r="Z69" s="42">
        <f t="shared" si="16"/>
        <v>0</v>
      </c>
      <c r="AA69" s="42"/>
      <c r="AB69" s="42">
        <f t="shared" si="17"/>
        <v>77519.614398038408</v>
      </c>
      <c r="AC69" s="42"/>
      <c r="AD69" s="42">
        <f t="shared" si="18"/>
        <v>79842.216556969346</v>
      </c>
      <c r="AE69" s="42"/>
      <c r="AF69" s="42">
        <f t="shared" si="19"/>
        <v>0</v>
      </c>
      <c r="AG69" s="42"/>
      <c r="AH69" s="42">
        <f t="shared" si="20"/>
        <v>79842.216556969346</v>
      </c>
      <c r="AI69" s="42"/>
      <c r="AJ69" s="42">
        <f t="shared" si="21"/>
        <v>359162.28561712895</v>
      </c>
      <c r="AK69" s="42">
        <f t="shared" si="22"/>
        <v>0</v>
      </c>
    </row>
    <row r="70" spans="1:37" x14ac:dyDescent="0.25">
      <c r="A70" s="34" t="s">
        <v>119</v>
      </c>
      <c r="C70" s="37">
        <v>9.7010779930296557E-3</v>
      </c>
      <c r="E70" s="36">
        <f t="shared" si="6"/>
        <v>69632.058080638511</v>
      </c>
      <c r="G70" s="40">
        <f t="shared" si="7"/>
        <v>0</v>
      </c>
      <c r="H70" s="39"/>
      <c r="I70" s="41">
        <f t="shared" si="8"/>
        <v>69632.058080638511</v>
      </c>
      <c r="L70" s="36">
        <f t="shared" si="9"/>
        <v>95159.300092092875</v>
      </c>
      <c r="N70" s="40">
        <f t="shared" si="10"/>
        <v>0</v>
      </c>
      <c r="O70" s="38"/>
      <c r="P70" s="40">
        <f t="shared" si="11"/>
        <v>95159.300092092875</v>
      </c>
      <c r="Q70" s="38"/>
      <c r="R70" s="40">
        <f t="shared" si="12"/>
        <v>98016.199653494157</v>
      </c>
      <c r="S70" s="38"/>
      <c r="T70" s="40">
        <f t="shared" si="13"/>
        <v>0</v>
      </c>
      <c r="U70" s="38"/>
      <c r="V70" s="43">
        <f t="shared" si="14"/>
        <v>98016.199653494157</v>
      </c>
      <c r="W70" s="42"/>
      <c r="X70" s="43">
        <f t="shared" si="15"/>
        <v>100954.87930237668</v>
      </c>
      <c r="Y70" s="42"/>
      <c r="Z70" s="43">
        <f t="shared" si="16"/>
        <v>0</v>
      </c>
      <c r="AA70" s="42"/>
      <c r="AB70" s="43">
        <f t="shared" si="17"/>
        <v>100954.87930237668</v>
      </c>
      <c r="AC70" s="42"/>
      <c r="AD70" s="43">
        <f t="shared" si="18"/>
        <v>103979.63661629135</v>
      </c>
      <c r="AE70" s="42"/>
      <c r="AF70" s="43">
        <f t="shared" si="19"/>
        <v>0</v>
      </c>
      <c r="AG70" s="42"/>
      <c r="AH70" s="43">
        <f t="shared" si="20"/>
        <v>103979.63661629135</v>
      </c>
      <c r="AI70" s="42"/>
      <c r="AJ70" s="43">
        <f t="shared" si="21"/>
        <v>467742.07374489354</v>
      </c>
      <c r="AK70" s="43">
        <f t="shared" si="22"/>
        <v>0</v>
      </c>
    </row>
    <row r="71" spans="1:37" x14ac:dyDescent="0.25">
      <c r="C71" s="35">
        <v>1</v>
      </c>
      <c r="E71" s="38">
        <f>SUM(E30:E70)</f>
        <v>7177765.0000000019</v>
      </c>
      <c r="F71" s="38"/>
      <c r="G71" s="38">
        <f>SUM(G30:G70)</f>
        <v>0</v>
      </c>
      <c r="H71" s="38"/>
      <c r="I71" s="38">
        <f t="shared" si="8"/>
        <v>7177765.0000000019</v>
      </c>
      <c r="J71" s="38"/>
      <c r="K71" s="38"/>
      <c r="L71" s="38">
        <f>SUM(L30:L70)</f>
        <v>9809147</v>
      </c>
      <c r="M71" s="38"/>
      <c r="N71" s="38">
        <f>SUM(N30:N70)</f>
        <v>0</v>
      </c>
      <c r="O71" s="38"/>
      <c r="P71" s="38">
        <f>SUM(P30:P70)</f>
        <v>9809147</v>
      </c>
      <c r="Q71" s="38"/>
      <c r="R71" s="38">
        <f t="shared" si="12"/>
        <v>10103640</v>
      </c>
      <c r="S71" s="38"/>
      <c r="T71" s="38">
        <f t="shared" si="13"/>
        <v>0</v>
      </c>
      <c r="U71" s="38"/>
      <c r="V71" s="42">
        <f t="shared" si="14"/>
        <v>10103640</v>
      </c>
      <c r="W71" s="42"/>
      <c r="X71" s="42">
        <f t="shared" si="15"/>
        <v>10406563</v>
      </c>
      <c r="Y71" s="42"/>
      <c r="Z71" s="42">
        <f t="shared" si="16"/>
        <v>0</v>
      </c>
      <c r="AA71" s="42"/>
      <c r="AB71" s="42">
        <f t="shared" si="17"/>
        <v>10406563</v>
      </c>
      <c r="AC71" s="42"/>
      <c r="AD71" s="42">
        <f t="shared" si="18"/>
        <v>10718359</v>
      </c>
      <c r="AE71" s="42"/>
      <c r="AF71" s="42">
        <f t="shared" si="19"/>
        <v>0</v>
      </c>
      <c r="AG71" s="42"/>
      <c r="AH71" s="42">
        <f t="shared" si="20"/>
        <v>10718359</v>
      </c>
      <c r="AI71" s="42"/>
      <c r="AJ71" s="42">
        <f t="shared" si="21"/>
        <v>48215474</v>
      </c>
      <c r="AK71" s="42">
        <f t="shared" si="22"/>
        <v>0</v>
      </c>
    </row>
    <row r="73" spans="1:37" ht="46.5" customHeight="1" x14ac:dyDescent="0.25">
      <c r="A73" s="58" t="s">
        <v>120</v>
      </c>
    </row>
    <row r="74" spans="1:37" x14ac:dyDescent="0.25">
      <c r="A74" s="3"/>
    </row>
    <row r="75" spans="1:37" x14ac:dyDescent="0.25">
      <c r="A75" s="3"/>
    </row>
    <row r="76" spans="1:37" x14ac:dyDescent="0.25">
      <c r="A76" s="3"/>
      <c r="C76" s="56"/>
    </row>
    <row r="77" spans="1:37" x14ac:dyDescent="0.25">
      <c r="A77" s="3"/>
      <c r="C77" s="56"/>
    </row>
    <row r="78" spans="1:37" x14ac:dyDescent="0.25">
      <c r="C78" s="57"/>
    </row>
    <row r="80" spans="1:37" x14ac:dyDescent="0.25">
      <c r="C80" s="57"/>
    </row>
  </sheetData>
  <mergeCells count="5">
    <mergeCell ref="AD6:AH6"/>
    <mergeCell ref="C6:I6"/>
    <mergeCell ref="L6:P6"/>
    <mergeCell ref="R6:V6"/>
    <mergeCell ref="X6:AB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83A1A8C1885947B9CF8AAB6C2A0971" ma:contentTypeVersion="6" ma:contentTypeDescription="Create a new document." ma:contentTypeScope="" ma:versionID="6b2ed98d968d6cddc39c26ceb991b0a1">
  <xsd:schema xmlns:xsd="http://www.w3.org/2001/XMLSchema" xmlns:xs="http://www.w3.org/2001/XMLSchema" xmlns:p="http://schemas.microsoft.com/office/2006/metadata/properties" xmlns:ns2="79c263b1-eb49-4ec5-aad7-e88fd6748698" xmlns:ns3="2c7de667-b3a7-4878-9270-312189fd2257" targetNamespace="http://schemas.microsoft.com/office/2006/metadata/properties" ma:root="true" ma:fieldsID="2dd8c6373d4c5bf44f385409c005c30d" ns2:_="" ns3:_="">
    <xsd:import namespace="79c263b1-eb49-4ec5-aad7-e88fd6748698"/>
    <xsd:import namespace="2c7de667-b3a7-4878-9270-312189fd22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c263b1-eb49-4ec5-aad7-e88fd6748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de667-b3a7-4878-9270-312189fd22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BBB1F0-B922-486E-BCC0-74217E0D3EC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c7de667-b3a7-4878-9270-312189fd2257"/>
    <ds:schemaRef ds:uri="79c263b1-eb49-4ec5-aad7-e88fd674869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538A010-77A2-4C9C-BE6A-7651101EB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c263b1-eb49-4ec5-aad7-e88fd6748698"/>
    <ds:schemaRef ds:uri="2c7de667-b3a7-4878-9270-312189fd2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B00848-500D-458F-8BA1-5285DA9F54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Flat File</vt:lpstr>
      <vt:lpstr>Key Personnel</vt:lpstr>
      <vt:lpstr>Total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Sattler, Jay</dc:creator>
  <cp:keywords/>
  <dc:description/>
  <cp:lastModifiedBy>Stallworth, Courtney</cp:lastModifiedBy>
  <cp:revision/>
  <dcterms:created xsi:type="dcterms:W3CDTF">2023-08-01T18:55:47Z</dcterms:created>
  <dcterms:modified xsi:type="dcterms:W3CDTF">2024-06-04T12:43:41Z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0x0101008383A1A8C1885947B9CF8AAB6C2A0971</vt:lpwstr>
  </property>
</Properties>
</file>